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65" windowWidth="10005" windowHeight="6945" tabRatio="750" activeTab="2"/>
  </bookViews>
  <sheets>
    <sheet name="Титул" sheetId="22" r:id="rId1"/>
    <sheet name="График" sheetId="21" r:id="rId2"/>
    <sheet name="План (2)" sheetId="23" r:id="rId3"/>
    <sheet name="Учебные помещения" sheetId="24" r:id="rId4"/>
    <sheet name="Пояснения" sheetId="13" r:id="rId5"/>
    <sheet name="Start" sheetId="11" state="hidden" r:id="rId6"/>
  </sheets>
  <definedNames>
    <definedName name="SHARED_FORMULA_16_21_16_21_1">NA()</definedName>
    <definedName name="SHARED_FORMULA_2_62_2_62_1">NA()</definedName>
    <definedName name="SHARED_FORMULA_5_30_5_30_1">NA()</definedName>
    <definedName name="SHARED_FORMULA_6_31_6_31_1">NA()</definedName>
    <definedName name="SHARED_FORMULA_6_32_6_32_1">NA()</definedName>
    <definedName name="SHARED_FORMULA_6_45_6_45_1">NA()</definedName>
    <definedName name="SHARED_FORMULA_6_46_6_46_1">NA()</definedName>
    <definedName name="SHARED_FORMULA_6_50_6_50_1">NA()</definedName>
    <definedName name="SHARED_FORMULA_6_55_6_55_1">NA()</definedName>
    <definedName name="SHARED_FORMULA_6_8_6_8_1">NA()</definedName>
    <definedName name="SHARED_FORMULA_7_8_7_8_1">NA()</definedName>
    <definedName name="SHARED_FORMULA_8_32_8_32_1">NA()</definedName>
  </definedNames>
  <calcPr calcId="125725"/>
</workbook>
</file>

<file path=xl/calcChain.xml><?xml version="1.0" encoding="utf-8"?>
<calcChain xmlns="http://schemas.openxmlformats.org/spreadsheetml/2006/main">
  <c r="AX37" i="23"/>
  <c r="AN36"/>
  <c r="AN35"/>
  <c r="CI39"/>
  <c r="CF39"/>
  <c r="CC39"/>
  <c r="CA39"/>
  <c r="BY39"/>
  <c r="Q40"/>
  <c r="Q45"/>
  <c r="P45"/>
  <c r="L40"/>
  <c r="L45"/>
  <c r="AN40"/>
  <c r="J40"/>
  <c r="BH45"/>
  <c r="CK39"/>
  <c r="CM39"/>
  <c r="CN39"/>
  <c r="CO39"/>
  <c r="CQ39"/>
  <c r="CP39"/>
  <c r="CR39"/>
  <c r="CS39"/>
  <c r="CL54"/>
  <c r="CJ54"/>
  <c r="CB54"/>
  <c r="BZ54"/>
  <c r="BR54"/>
  <c r="BP54"/>
  <c r="BH54"/>
  <c r="BF54"/>
  <c r="AX54"/>
  <c r="AN54"/>
  <c r="AL54"/>
  <c r="H54"/>
  <c r="CV54"/>
  <c r="Q54"/>
  <c r="P54"/>
  <c r="O54"/>
  <c r="N54"/>
  <c r="M54"/>
  <c r="L54"/>
  <c r="K54"/>
  <c r="I54"/>
  <c r="CD39"/>
  <c r="BO28"/>
  <c r="BO39"/>
  <c r="BN28"/>
  <c r="BN39"/>
  <c r="BL28"/>
  <c r="BJ28"/>
  <c r="BI28"/>
  <c r="BG28"/>
  <c r="CL34"/>
  <c r="CJ34"/>
  <c r="CB34"/>
  <c r="BZ34"/>
  <c r="BR34"/>
  <c r="BP34"/>
  <c r="BH34"/>
  <c r="BF34"/>
  <c r="AX34"/>
  <c r="AV34"/>
  <c r="AN34"/>
  <c r="AL34"/>
  <c r="H34"/>
  <c r="CV34"/>
  <c r="Q34"/>
  <c r="P34"/>
  <c r="O34"/>
  <c r="N34"/>
  <c r="M34"/>
  <c r="L34"/>
  <c r="K34"/>
  <c r="I34"/>
  <c r="CL55"/>
  <c r="CJ55"/>
  <c r="CB55"/>
  <c r="BZ55"/>
  <c r="BR55"/>
  <c r="BP55"/>
  <c r="BH55"/>
  <c r="BF55"/>
  <c r="AX55"/>
  <c r="AV55"/>
  <c r="AN55"/>
  <c r="AL55"/>
  <c r="H55"/>
  <c r="CV55"/>
  <c r="Q55"/>
  <c r="P55"/>
  <c r="O55"/>
  <c r="N55"/>
  <c r="M55"/>
  <c r="L55"/>
  <c r="K55"/>
  <c r="I55"/>
  <c r="AD26"/>
  <c r="J26"/>
  <c r="T26"/>
  <c r="R26"/>
  <c r="Q26"/>
  <c r="P26"/>
  <c r="O26"/>
  <c r="N26"/>
  <c r="M26"/>
  <c r="L26"/>
  <c r="K26"/>
  <c r="I26"/>
  <c r="AD25"/>
  <c r="T25"/>
  <c r="R25"/>
  <c r="H25"/>
  <c r="Q25"/>
  <c r="P25"/>
  <c r="O25"/>
  <c r="N25"/>
  <c r="M25"/>
  <c r="L25"/>
  <c r="K25"/>
  <c r="J62"/>
  <c r="H62"/>
  <c r="J81"/>
  <c r="H83"/>
  <c r="CV83"/>
  <c r="CN89"/>
  <c r="CD89"/>
  <c r="BT89"/>
  <c r="BJ89"/>
  <c r="AP89"/>
  <c r="AZ89"/>
  <c r="CL90"/>
  <c r="CL91"/>
  <c r="CN91"/>
  <c r="CJ90"/>
  <c r="CJ91"/>
  <c r="CL87"/>
  <c r="CL88"/>
  <c r="CN88"/>
  <c r="CJ87"/>
  <c r="CJ88"/>
  <c r="CB90"/>
  <c r="CB91"/>
  <c r="CD91"/>
  <c r="BZ90"/>
  <c r="BZ91"/>
  <c r="CB87"/>
  <c r="CB88"/>
  <c r="CD88"/>
  <c r="BZ87"/>
  <c r="BZ88"/>
  <c r="BR87"/>
  <c r="BR88"/>
  <c r="BT88"/>
  <c r="BH90"/>
  <c r="BH91"/>
  <c r="BJ91"/>
  <c r="BF90"/>
  <c r="BF91"/>
  <c r="BH87"/>
  <c r="BH88"/>
  <c r="BJ88"/>
  <c r="BF87"/>
  <c r="BF88"/>
  <c r="AN90"/>
  <c r="AP90"/>
  <c r="AL90"/>
  <c r="AL91"/>
  <c r="AN87"/>
  <c r="AL87"/>
  <c r="AL88"/>
  <c r="AX90"/>
  <c r="AZ90"/>
  <c r="AV90"/>
  <c r="AV91"/>
  <c r="AX87"/>
  <c r="AX88"/>
  <c r="AZ88"/>
  <c r="AV87"/>
  <c r="AV88"/>
  <c r="J83"/>
  <c r="P80"/>
  <c r="P79"/>
  <c r="O80"/>
  <c r="O79"/>
  <c r="N80"/>
  <c r="N79"/>
  <c r="N56"/>
  <c r="M80"/>
  <c r="AN80"/>
  <c r="AX80"/>
  <c r="AV80"/>
  <c r="BH80"/>
  <c r="BF80"/>
  <c r="BF79"/>
  <c r="BF84"/>
  <c r="CB80"/>
  <c r="BZ80"/>
  <c r="BZ79"/>
  <c r="BZ84"/>
  <c r="CL80"/>
  <c r="CJ80"/>
  <c r="CJ79"/>
  <c r="CJ84"/>
  <c r="AL80"/>
  <c r="AL79"/>
  <c r="AL84"/>
  <c r="AM79"/>
  <c r="AN79"/>
  <c r="AN84"/>
  <c r="AO79"/>
  <c r="AP79"/>
  <c r="AQ79"/>
  <c r="AR79"/>
  <c r="AS79"/>
  <c r="AT79"/>
  <c r="AU79"/>
  <c r="AW79"/>
  <c r="AX79"/>
  <c r="AX84"/>
  <c r="AY79"/>
  <c r="AZ79"/>
  <c r="BA79"/>
  <c r="BB79"/>
  <c r="BC79"/>
  <c r="BD79"/>
  <c r="BE79"/>
  <c r="BG79"/>
  <c r="BH79"/>
  <c r="BH84"/>
  <c r="BI79"/>
  <c r="BJ79"/>
  <c r="BK79"/>
  <c r="BL79"/>
  <c r="BM79"/>
  <c r="BN79"/>
  <c r="BO79"/>
  <c r="BU79"/>
  <c r="BV79"/>
  <c r="BW79"/>
  <c r="BX79"/>
  <c r="CA79"/>
  <c r="CC79"/>
  <c r="CD79"/>
  <c r="CE79"/>
  <c r="CF79"/>
  <c r="CG79"/>
  <c r="CH79"/>
  <c r="CI79"/>
  <c r="CK79"/>
  <c r="CL79"/>
  <c r="CL84"/>
  <c r="CM79"/>
  <c r="CN79"/>
  <c r="CO79"/>
  <c r="CP79"/>
  <c r="CQ79"/>
  <c r="CR79"/>
  <c r="CS79"/>
  <c r="M79"/>
  <c r="J75"/>
  <c r="J76"/>
  <c r="J77"/>
  <c r="H75"/>
  <c r="CV75"/>
  <c r="H76"/>
  <c r="H77"/>
  <c r="CV77"/>
  <c r="P74"/>
  <c r="O74"/>
  <c r="N74"/>
  <c r="M74"/>
  <c r="P73"/>
  <c r="O73"/>
  <c r="N73"/>
  <c r="M73"/>
  <c r="P72"/>
  <c r="P71"/>
  <c r="N72"/>
  <c r="M72"/>
  <c r="AN74"/>
  <c r="AL74"/>
  <c r="AN73"/>
  <c r="AN72"/>
  <c r="AL72"/>
  <c r="AL71"/>
  <c r="AL78"/>
  <c r="AX74"/>
  <c r="AV74"/>
  <c r="AX73"/>
  <c r="AV73"/>
  <c r="AX72"/>
  <c r="AX71"/>
  <c r="BH74"/>
  <c r="BF74"/>
  <c r="BH73"/>
  <c r="BF73"/>
  <c r="BH72"/>
  <c r="BH71"/>
  <c r="BH78"/>
  <c r="BR74"/>
  <c r="BP74"/>
  <c r="BP71"/>
  <c r="BP78"/>
  <c r="BR73"/>
  <c r="BR72"/>
  <c r="CB74"/>
  <c r="CB73"/>
  <c r="BZ73"/>
  <c r="CL72"/>
  <c r="CJ72"/>
  <c r="BF72"/>
  <c r="AV72"/>
  <c r="AL73"/>
  <c r="AM71"/>
  <c r="AO71"/>
  <c r="AP71"/>
  <c r="AQ71"/>
  <c r="AR71"/>
  <c r="AS71"/>
  <c r="AT71"/>
  <c r="AU71"/>
  <c r="AW71"/>
  <c r="AY71"/>
  <c r="AZ71"/>
  <c r="BA71"/>
  <c r="BB71"/>
  <c r="BC71"/>
  <c r="BD71"/>
  <c r="BE71"/>
  <c r="BG71"/>
  <c r="BI71"/>
  <c r="BJ71"/>
  <c r="BK71"/>
  <c r="BL71"/>
  <c r="BM71"/>
  <c r="BN71"/>
  <c r="BO71"/>
  <c r="BQ71"/>
  <c r="BS71"/>
  <c r="BT71"/>
  <c r="BU71"/>
  <c r="BV71"/>
  <c r="BW71"/>
  <c r="BX71"/>
  <c r="BY71"/>
  <c r="CE71"/>
  <c r="CF71"/>
  <c r="CH71"/>
  <c r="CO71"/>
  <c r="CP71"/>
  <c r="CQ71"/>
  <c r="CR71"/>
  <c r="J67"/>
  <c r="J68"/>
  <c r="J69"/>
  <c r="H67"/>
  <c r="H68"/>
  <c r="CV68"/>
  <c r="H69"/>
  <c r="CV69"/>
  <c r="P66"/>
  <c r="O66"/>
  <c r="N66"/>
  <c r="P65"/>
  <c r="O65"/>
  <c r="N65"/>
  <c r="AN66"/>
  <c r="AL66"/>
  <c r="AN65"/>
  <c r="AN70"/>
  <c r="AX66"/>
  <c r="AX65"/>
  <c r="AX70"/>
  <c r="BH66"/>
  <c r="BR65"/>
  <c r="BP65"/>
  <c r="CB65"/>
  <c r="CB70"/>
  <c r="CB66"/>
  <c r="BZ66"/>
  <c r="BZ64"/>
  <c r="CL66"/>
  <c r="CJ66"/>
  <c r="CL65"/>
  <c r="CJ65"/>
  <c r="BF66"/>
  <c r="AV66"/>
  <c r="AV65"/>
  <c r="AV70"/>
  <c r="AM64"/>
  <c r="AN64"/>
  <c r="AO64"/>
  <c r="AP64"/>
  <c r="AQ64"/>
  <c r="AR64"/>
  <c r="AS64"/>
  <c r="AT64"/>
  <c r="AU64"/>
  <c r="AW64"/>
  <c r="AY64"/>
  <c r="AZ64"/>
  <c r="BA64"/>
  <c r="BB64"/>
  <c r="BC64"/>
  <c r="BD64"/>
  <c r="BE64"/>
  <c r="BL64"/>
  <c r="BM64"/>
  <c r="BN64"/>
  <c r="BV64"/>
  <c r="BW64"/>
  <c r="BX64"/>
  <c r="CA64"/>
  <c r="CC64"/>
  <c r="CD64"/>
  <c r="CE64"/>
  <c r="CF64"/>
  <c r="CG64"/>
  <c r="CH64"/>
  <c r="CI64"/>
  <c r="CK64"/>
  <c r="CM64"/>
  <c r="CN64"/>
  <c r="CO64"/>
  <c r="CP64"/>
  <c r="CQ64"/>
  <c r="CR64"/>
  <c r="CS64"/>
  <c r="D56"/>
  <c r="E56"/>
  <c r="F56"/>
  <c r="G56"/>
  <c r="J60"/>
  <c r="J61"/>
  <c r="H60"/>
  <c r="CV60"/>
  <c r="H61"/>
  <c r="CV61"/>
  <c r="P59"/>
  <c r="O59"/>
  <c r="N59"/>
  <c r="P58"/>
  <c r="O58"/>
  <c r="N58"/>
  <c r="AN59"/>
  <c r="AN58"/>
  <c r="AL58"/>
  <c r="BH59"/>
  <c r="BH58"/>
  <c r="BH57"/>
  <c r="BR59"/>
  <c r="BR58"/>
  <c r="BR57"/>
  <c r="CB59"/>
  <c r="CB58"/>
  <c r="CB57"/>
  <c r="CB63"/>
  <c r="CL59"/>
  <c r="CJ59"/>
  <c r="CL58"/>
  <c r="CJ58"/>
  <c r="BZ59"/>
  <c r="BP59"/>
  <c r="BF59"/>
  <c r="AL59"/>
  <c r="AM57"/>
  <c r="AM56"/>
  <c r="AN57"/>
  <c r="AN63"/>
  <c r="AO57"/>
  <c r="AP57"/>
  <c r="AQ57"/>
  <c r="AR57"/>
  <c r="AS57"/>
  <c r="AT57"/>
  <c r="AU57"/>
  <c r="BB57"/>
  <c r="BB56"/>
  <c r="BC57"/>
  <c r="BC56"/>
  <c r="BD57"/>
  <c r="BG57"/>
  <c r="BI57"/>
  <c r="BJ57"/>
  <c r="BK57"/>
  <c r="BL57"/>
  <c r="BM57"/>
  <c r="BN57"/>
  <c r="BO57"/>
  <c r="BQ57"/>
  <c r="BS57"/>
  <c r="BT57"/>
  <c r="BU57"/>
  <c r="BV57"/>
  <c r="BV56"/>
  <c r="BW57"/>
  <c r="BX57"/>
  <c r="BY57"/>
  <c r="CA57"/>
  <c r="CC57"/>
  <c r="CD57"/>
  <c r="CE57"/>
  <c r="CF57"/>
  <c r="CG57"/>
  <c r="CH57"/>
  <c r="CI57"/>
  <c r="CK57"/>
  <c r="CL57"/>
  <c r="CL63"/>
  <c r="CM57"/>
  <c r="CN57"/>
  <c r="CO57"/>
  <c r="CP57"/>
  <c r="CQ57"/>
  <c r="CQ56"/>
  <c r="CR57"/>
  <c r="CS57"/>
  <c r="AP56"/>
  <c r="AQ56"/>
  <c r="AT56"/>
  <c r="O53"/>
  <c r="N53"/>
  <c r="M53"/>
  <c r="P52"/>
  <c r="O52"/>
  <c r="N52"/>
  <c r="P51"/>
  <c r="O51"/>
  <c r="N51"/>
  <c r="M51"/>
  <c r="O49"/>
  <c r="M49"/>
  <c r="O48"/>
  <c r="M48"/>
  <c r="O47"/>
  <c r="N47"/>
  <c r="P46"/>
  <c r="O46"/>
  <c r="N46"/>
  <c r="M46"/>
  <c r="O45"/>
  <c r="N45"/>
  <c r="M45"/>
  <c r="O44"/>
  <c r="N44"/>
  <c r="P43"/>
  <c r="O43"/>
  <c r="N43"/>
  <c r="P42"/>
  <c r="O42"/>
  <c r="N42"/>
  <c r="P41"/>
  <c r="O41"/>
  <c r="N41"/>
  <c r="O40"/>
  <c r="N40"/>
  <c r="N39"/>
  <c r="M40"/>
  <c r="M39"/>
  <c r="P38"/>
  <c r="O38"/>
  <c r="M38"/>
  <c r="P36"/>
  <c r="O36"/>
  <c r="N36"/>
  <c r="M36"/>
  <c r="AR39"/>
  <c r="AS39"/>
  <c r="BL39"/>
  <c r="BM39"/>
  <c r="BV39"/>
  <c r="BW39"/>
  <c r="BX39"/>
  <c r="CE39"/>
  <c r="CG39"/>
  <c r="AW35"/>
  <c r="AY35"/>
  <c r="AZ35"/>
  <c r="BA35"/>
  <c r="BB35"/>
  <c r="BC35"/>
  <c r="BD35"/>
  <c r="BE35"/>
  <c r="BG35"/>
  <c r="BI35"/>
  <c r="BJ35"/>
  <c r="BK35"/>
  <c r="BL35"/>
  <c r="BM35"/>
  <c r="BN35"/>
  <c r="BN27"/>
  <c r="BO35"/>
  <c r="BO27"/>
  <c r="BO104"/>
  <c r="BO105"/>
  <c r="BQ35"/>
  <c r="BS35"/>
  <c r="BT35"/>
  <c r="BU35"/>
  <c r="BV35"/>
  <c r="BW35"/>
  <c r="BX35"/>
  <c r="BY35"/>
  <c r="CE35"/>
  <c r="CG35"/>
  <c r="CH35"/>
  <c r="CK35"/>
  <c r="CM35"/>
  <c r="CN35"/>
  <c r="CO35"/>
  <c r="CP35"/>
  <c r="CQ35"/>
  <c r="CR35"/>
  <c r="CS35"/>
  <c r="R35"/>
  <c r="S35"/>
  <c r="T35"/>
  <c r="U35"/>
  <c r="V35"/>
  <c r="W35"/>
  <c r="X35"/>
  <c r="Y35"/>
  <c r="Z35"/>
  <c r="AA35"/>
  <c r="AB35"/>
  <c r="AC35"/>
  <c r="AD35"/>
  <c r="AE35"/>
  <c r="AF35"/>
  <c r="AG35"/>
  <c r="L29"/>
  <c r="M29"/>
  <c r="M28"/>
  <c r="O29"/>
  <c r="L30"/>
  <c r="M30"/>
  <c r="O30"/>
  <c r="I31"/>
  <c r="K31"/>
  <c r="L31"/>
  <c r="M31"/>
  <c r="N31"/>
  <c r="O31"/>
  <c r="I32"/>
  <c r="K32"/>
  <c r="L32"/>
  <c r="M32"/>
  <c r="N32"/>
  <c r="O32"/>
  <c r="M33"/>
  <c r="N33"/>
  <c r="O33"/>
  <c r="P29"/>
  <c r="P28"/>
  <c r="P31"/>
  <c r="P32"/>
  <c r="P33"/>
  <c r="Q31"/>
  <c r="Q32"/>
  <c r="CJ46"/>
  <c r="CJ44"/>
  <c r="CJ42"/>
  <c r="CJ40"/>
  <c r="BZ52"/>
  <c r="BZ50"/>
  <c r="BZ47"/>
  <c r="BZ44"/>
  <c r="BZ42"/>
  <c r="BZ40"/>
  <c r="BP52"/>
  <c r="BP49"/>
  <c r="BP47"/>
  <c r="BP44"/>
  <c r="BP41"/>
  <c r="BF53"/>
  <c r="BF51"/>
  <c r="BF49"/>
  <c r="AL49"/>
  <c r="AL47"/>
  <c r="AL45"/>
  <c r="AL41"/>
  <c r="AV38"/>
  <c r="BF38"/>
  <c r="BF36"/>
  <c r="BP37"/>
  <c r="BZ37"/>
  <c r="CJ38"/>
  <c r="CJ36"/>
  <c r="CL53"/>
  <c r="CJ53"/>
  <c r="CL52"/>
  <c r="CJ52"/>
  <c r="CL51"/>
  <c r="CJ51"/>
  <c r="CL50"/>
  <c r="CJ50"/>
  <c r="CL49"/>
  <c r="CL47"/>
  <c r="CJ47"/>
  <c r="CL46"/>
  <c r="CL45"/>
  <c r="CJ45"/>
  <c r="CL44"/>
  <c r="CL43"/>
  <c r="CJ43"/>
  <c r="CL42"/>
  <c r="CL41"/>
  <c r="CJ41"/>
  <c r="CJ39"/>
  <c r="CL40"/>
  <c r="CB53"/>
  <c r="BZ53"/>
  <c r="CB52"/>
  <c r="CB51"/>
  <c r="BZ51"/>
  <c r="CB50"/>
  <c r="CB48"/>
  <c r="BZ48"/>
  <c r="CB47"/>
  <c r="CB46"/>
  <c r="BZ46"/>
  <c r="CB44"/>
  <c r="CB43"/>
  <c r="BZ43"/>
  <c r="CB42"/>
  <c r="CB41"/>
  <c r="BZ41"/>
  <c r="CB40"/>
  <c r="CB39"/>
  <c r="BR53"/>
  <c r="BP53"/>
  <c r="BR52"/>
  <c r="BR50"/>
  <c r="BP50"/>
  <c r="BR49"/>
  <c r="BR48"/>
  <c r="BP48"/>
  <c r="BR47"/>
  <c r="BR45"/>
  <c r="BP45"/>
  <c r="BR44"/>
  <c r="BR42"/>
  <c r="BP42"/>
  <c r="BR41"/>
  <c r="BR40"/>
  <c r="BP40"/>
  <c r="BH53"/>
  <c r="BH52"/>
  <c r="BF52"/>
  <c r="BH51"/>
  <c r="BH50"/>
  <c r="BF50"/>
  <c r="H50"/>
  <c r="CV50"/>
  <c r="BH49"/>
  <c r="BH48"/>
  <c r="BF48"/>
  <c r="BH46"/>
  <c r="BF46"/>
  <c r="BF45"/>
  <c r="BH44"/>
  <c r="BF44"/>
  <c r="BH43"/>
  <c r="BF43"/>
  <c r="BH42"/>
  <c r="BF42"/>
  <c r="BH41"/>
  <c r="BF41"/>
  <c r="BH40"/>
  <c r="BF40"/>
  <c r="AX51"/>
  <c r="AV51"/>
  <c r="AX49"/>
  <c r="AV49"/>
  <c r="AX48"/>
  <c r="AV48"/>
  <c r="AX47"/>
  <c r="AV47"/>
  <c r="H47"/>
  <c r="CV47"/>
  <c r="AX46"/>
  <c r="AV46"/>
  <c r="AX45"/>
  <c r="AV45"/>
  <c r="AX44"/>
  <c r="AV44"/>
  <c r="AX43"/>
  <c r="AV43"/>
  <c r="AX42"/>
  <c r="AV42"/>
  <c r="AX40"/>
  <c r="AV40"/>
  <c r="AN53"/>
  <c r="AL53"/>
  <c r="AN52"/>
  <c r="AL52"/>
  <c r="AN51"/>
  <c r="AL51"/>
  <c r="AN50"/>
  <c r="AL50"/>
  <c r="AN49"/>
  <c r="AN48"/>
  <c r="AL48"/>
  <c r="AN47"/>
  <c r="AN46"/>
  <c r="AL46"/>
  <c r="AN45"/>
  <c r="J45"/>
  <c r="AN43"/>
  <c r="AL43"/>
  <c r="AN41"/>
  <c r="AN38"/>
  <c r="AL38"/>
  <c r="AX38"/>
  <c r="AX36"/>
  <c r="AX35"/>
  <c r="BH38"/>
  <c r="BH37"/>
  <c r="BF37"/>
  <c r="BH36"/>
  <c r="BH35"/>
  <c r="BR38"/>
  <c r="BP38"/>
  <c r="BR37"/>
  <c r="BR36"/>
  <c r="BP36"/>
  <c r="BP35"/>
  <c r="CB37"/>
  <c r="CB36"/>
  <c r="BZ36"/>
  <c r="BZ35"/>
  <c r="CL38"/>
  <c r="CL37"/>
  <c r="CJ37"/>
  <c r="CL36"/>
  <c r="CL35"/>
  <c r="AV30"/>
  <c r="BF29"/>
  <c r="BP30"/>
  <c r="BZ30"/>
  <c r="CL33"/>
  <c r="CJ33"/>
  <c r="CL32"/>
  <c r="CJ32"/>
  <c r="CL31"/>
  <c r="CJ31"/>
  <c r="CL30"/>
  <c r="CJ30"/>
  <c r="CB33"/>
  <c r="BZ33"/>
  <c r="CB32"/>
  <c r="BZ32"/>
  <c r="CB31"/>
  <c r="BZ31"/>
  <c r="CB30"/>
  <c r="CB29"/>
  <c r="BZ29"/>
  <c r="BR33"/>
  <c r="BP33"/>
  <c r="BR32"/>
  <c r="BR31"/>
  <c r="BP31"/>
  <c r="BR30"/>
  <c r="BR29"/>
  <c r="BP29"/>
  <c r="BH32"/>
  <c r="BF32"/>
  <c r="BH31"/>
  <c r="BF31"/>
  <c r="BH29"/>
  <c r="AX33"/>
  <c r="AV33"/>
  <c r="AX32"/>
  <c r="AV32"/>
  <c r="AX31"/>
  <c r="AV31"/>
  <c r="AX30"/>
  <c r="AX29"/>
  <c r="AV29"/>
  <c r="AV28"/>
  <c r="AN29"/>
  <c r="AL29"/>
  <c r="AN33"/>
  <c r="AL33"/>
  <c r="H33"/>
  <c r="AN32"/>
  <c r="AL32"/>
  <c r="AN31"/>
  <c r="AN30"/>
  <c r="AL30"/>
  <c r="AM28"/>
  <c r="AO28"/>
  <c r="AP28"/>
  <c r="AQ28"/>
  <c r="AR28"/>
  <c r="AS28"/>
  <c r="AT28"/>
  <c r="AU28"/>
  <c r="AW28"/>
  <c r="AY28"/>
  <c r="AZ28"/>
  <c r="BA28"/>
  <c r="BB28"/>
  <c r="BC28"/>
  <c r="BD28"/>
  <c r="BE28"/>
  <c r="BK28"/>
  <c r="BM28"/>
  <c r="BQ28"/>
  <c r="BS28"/>
  <c r="BT28"/>
  <c r="BU28"/>
  <c r="BV28"/>
  <c r="BW28"/>
  <c r="BX28"/>
  <c r="BY28"/>
  <c r="BY27"/>
  <c r="BY104"/>
  <c r="BY105"/>
  <c r="CA28"/>
  <c r="CC28"/>
  <c r="CD28"/>
  <c r="CE28"/>
  <c r="CF28"/>
  <c r="CG28"/>
  <c r="CH28"/>
  <c r="CI28"/>
  <c r="CN28"/>
  <c r="CO28"/>
  <c r="CQ28"/>
  <c r="CR28"/>
  <c r="O28"/>
  <c r="P23"/>
  <c r="S23"/>
  <c r="U23"/>
  <c r="V23"/>
  <c r="W23"/>
  <c r="X23"/>
  <c r="Y23"/>
  <c r="Z23"/>
  <c r="AA23"/>
  <c r="AC23"/>
  <c r="AE23"/>
  <c r="AF23"/>
  <c r="AG23"/>
  <c r="AH23"/>
  <c r="AI23"/>
  <c r="AJ23"/>
  <c r="AK23"/>
  <c r="Q24"/>
  <c r="Q23"/>
  <c r="P24"/>
  <c r="O24"/>
  <c r="O23"/>
  <c r="N24"/>
  <c r="N23"/>
  <c r="M24"/>
  <c r="M23"/>
  <c r="L24"/>
  <c r="L23"/>
  <c r="K24"/>
  <c r="K23"/>
  <c r="I24"/>
  <c r="I23"/>
  <c r="Q22"/>
  <c r="Q19"/>
  <c r="P22"/>
  <c r="N22"/>
  <c r="M22"/>
  <c r="L22"/>
  <c r="K22"/>
  <c r="I22"/>
  <c r="Q21"/>
  <c r="O21"/>
  <c r="N21"/>
  <c r="M21"/>
  <c r="L21"/>
  <c r="K21"/>
  <c r="I21"/>
  <c r="Q20"/>
  <c r="P20"/>
  <c r="O20"/>
  <c r="N20"/>
  <c r="N19"/>
  <c r="M20"/>
  <c r="L20"/>
  <c r="L19"/>
  <c r="L9"/>
  <c r="K20"/>
  <c r="K19"/>
  <c r="K9"/>
  <c r="I20"/>
  <c r="AD24"/>
  <c r="AB24"/>
  <c r="T24"/>
  <c r="T23"/>
  <c r="T22"/>
  <c r="R22"/>
  <c r="T20"/>
  <c r="R20"/>
  <c r="AD21"/>
  <c r="AB21"/>
  <c r="H21"/>
  <c r="AD20"/>
  <c r="AB20"/>
  <c r="AB19"/>
  <c r="I19"/>
  <c r="M19"/>
  <c r="S19"/>
  <c r="U19"/>
  <c r="V19"/>
  <c r="W19"/>
  <c r="X19"/>
  <c r="Y19"/>
  <c r="AA19"/>
  <c r="AC19"/>
  <c r="AE19"/>
  <c r="AF19"/>
  <c r="AG19"/>
  <c r="AH19"/>
  <c r="AJ19"/>
  <c r="AK19"/>
  <c r="S10"/>
  <c r="U10"/>
  <c r="V10"/>
  <c r="W10"/>
  <c r="X10"/>
  <c r="Y10"/>
  <c r="Z10"/>
  <c r="AA10"/>
  <c r="AA9"/>
  <c r="AA105"/>
  <c r="AC10"/>
  <c r="AE10"/>
  <c r="AF10"/>
  <c r="AF9"/>
  <c r="AF105"/>
  <c r="AG10"/>
  <c r="AG9"/>
  <c r="AG105"/>
  <c r="AH10"/>
  <c r="AI10"/>
  <c r="AJ10"/>
  <c r="AJ9"/>
  <c r="AK10"/>
  <c r="I11"/>
  <c r="I12"/>
  <c r="I13"/>
  <c r="I14"/>
  <c r="I15"/>
  <c r="I16"/>
  <c r="I17"/>
  <c r="I18"/>
  <c r="K11"/>
  <c r="L11"/>
  <c r="K12"/>
  <c r="L12"/>
  <c r="K13"/>
  <c r="L13"/>
  <c r="K14"/>
  <c r="L14"/>
  <c r="K15"/>
  <c r="L15"/>
  <c r="K16"/>
  <c r="L16"/>
  <c r="K17"/>
  <c r="L17"/>
  <c r="K18"/>
  <c r="L18"/>
  <c r="M11"/>
  <c r="N11"/>
  <c r="O11"/>
  <c r="M12"/>
  <c r="N12"/>
  <c r="O12"/>
  <c r="M13"/>
  <c r="N13"/>
  <c r="O13"/>
  <c r="M14"/>
  <c r="N14"/>
  <c r="O14"/>
  <c r="M15"/>
  <c r="N15"/>
  <c r="O15"/>
  <c r="M16"/>
  <c r="N16"/>
  <c r="O16"/>
  <c r="M17"/>
  <c r="N17"/>
  <c r="N10"/>
  <c r="N9"/>
  <c r="O17"/>
  <c r="M18"/>
  <c r="N18"/>
  <c r="O18"/>
  <c r="P11"/>
  <c r="P12"/>
  <c r="P13"/>
  <c r="P14"/>
  <c r="P15"/>
  <c r="P16"/>
  <c r="P17"/>
  <c r="P18"/>
  <c r="Q12"/>
  <c r="Q13"/>
  <c r="Q14"/>
  <c r="Q15"/>
  <c r="Q16"/>
  <c r="Q17"/>
  <c r="Q18"/>
  <c r="AD12"/>
  <c r="AB12"/>
  <c r="AD13"/>
  <c r="AD14"/>
  <c r="AD15"/>
  <c r="AB15"/>
  <c r="AD16"/>
  <c r="AB16"/>
  <c r="AD17"/>
  <c r="AB17"/>
  <c r="T12"/>
  <c r="J12"/>
  <c r="T13"/>
  <c r="R13"/>
  <c r="T14"/>
  <c r="J14"/>
  <c r="R14"/>
  <c r="T15"/>
  <c r="J15"/>
  <c r="T16"/>
  <c r="R16"/>
  <c r="T17"/>
  <c r="R17"/>
  <c r="H17"/>
  <c r="T18"/>
  <c r="R18"/>
  <c r="F9"/>
  <c r="E23"/>
  <c r="D23"/>
  <c r="D9"/>
  <c r="AD11"/>
  <c r="AB11"/>
  <c r="T11"/>
  <c r="R11"/>
  <c r="Q11"/>
  <c r="Q10"/>
  <c r="G10"/>
  <c r="G9"/>
  <c r="G105"/>
  <c r="E10"/>
  <c r="CN98"/>
  <c r="CN99"/>
  <c r="CN100"/>
  <c r="CN96"/>
  <c r="CL98"/>
  <c r="CL99"/>
  <c r="CL100"/>
  <c r="CL96"/>
  <c r="CJ98"/>
  <c r="CJ99"/>
  <c r="CJ100"/>
  <c r="CJ96"/>
  <c r="Y9"/>
  <c r="Y105"/>
  <c r="CV95"/>
  <c r="CV93"/>
  <c r="F27"/>
  <c r="F104"/>
  <c r="F105"/>
  <c r="G27"/>
  <c r="G104"/>
  <c r="D27"/>
  <c r="D104"/>
  <c r="D105"/>
  <c r="D135" i="21"/>
  <c r="D134"/>
  <c r="V134"/>
  <c r="AS135"/>
  <c r="AS143"/>
  <c r="AX143"/>
  <c r="AE133"/>
  <c r="AB143"/>
  <c r="Y143"/>
  <c r="D133"/>
  <c r="B132"/>
  <c r="BV104" i="23"/>
  <c r="BV105"/>
  <c r="CE104"/>
  <c r="CE105"/>
  <c r="CV62"/>
  <c r="CV67"/>
  <c r="CV76"/>
  <c r="AB103"/>
  <c r="AR104"/>
  <c r="AR105"/>
  <c r="BM104"/>
  <c r="BM105"/>
  <c r="S134" i="21"/>
  <c r="M134"/>
  <c r="G134"/>
  <c r="M135"/>
  <c r="S135"/>
  <c r="M133"/>
  <c r="M143"/>
  <c r="S133"/>
  <c r="S136"/>
  <c r="G136"/>
  <c r="S137"/>
  <c r="G137"/>
  <c r="S138"/>
  <c r="G138"/>
  <c r="S139"/>
  <c r="G139"/>
  <c r="S140"/>
  <c r="S141"/>
  <c r="G141"/>
  <c r="S142"/>
  <c r="G142"/>
  <c r="D136"/>
  <c r="D137"/>
  <c r="D138"/>
  <c r="D139"/>
  <c r="D143"/>
  <c r="D140"/>
  <c r="D141"/>
  <c r="D142"/>
  <c r="V133"/>
  <c r="V132"/>
  <c r="C132"/>
  <c r="V135"/>
  <c r="V143"/>
  <c r="AL133"/>
  <c r="AL134"/>
  <c r="AL135"/>
  <c r="AL132"/>
  <c r="AQ143"/>
  <c r="AO143"/>
  <c r="AL143"/>
  <c r="AL136"/>
  <c r="AL137"/>
  <c r="AL138"/>
  <c r="AL139"/>
  <c r="AL140"/>
  <c r="AL141"/>
  <c r="AL142"/>
  <c r="AJ143"/>
  <c r="AH143"/>
  <c r="AE143"/>
  <c r="AE134"/>
  <c r="C134"/>
  <c r="AE135"/>
  <c r="AE136"/>
  <c r="AE137"/>
  <c r="AE138"/>
  <c r="AE139"/>
  <c r="AE140"/>
  <c r="AE141"/>
  <c r="AE142"/>
  <c r="P143"/>
  <c r="J143"/>
  <c r="G140"/>
  <c r="BX104" i="23"/>
  <c r="BX105"/>
  <c r="BI132" i="21"/>
  <c r="G135"/>
  <c r="C135"/>
  <c r="BI135"/>
  <c r="B135"/>
  <c r="C133"/>
  <c r="C143"/>
  <c r="B133"/>
  <c r="BI133"/>
  <c r="S143"/>
  <c r="G133"/>
  <c r="AC9" i="23"/>
  <c r="AK9"/>
  <c r="AK105"/>
  <c r="AZ87"/>
  <c r="I10"/>
  <c r="I9"/>
  <c r="M10"/>
  <c r="M9"/>
  <c r="E9"/>
  <c r="O10"/>
  <c r="O9"/>
  <c r="W9"/>
  <c r="W105"/>
  <c r="AB13"/>
  <c r="J17"/>
  <c r="AH9"/>
  <c r="AH105"/>
  <c r="AD18"/>
  <c r="AB18"/>
  <c r="H18"/>
  <c r="AD10"/>
  <c r="J18"/>
  <c r="Z19"/>
  <c r="P21"/>
  <c r="P19"/>
  <c r="T21"/>
  <c r="J21"/>
  <c r="AI19"/>
  <c r="AI9"/>
  <c r="AD22"/>
  <c r="AD19"/>
  <c r="AD9"/>
  <c r="O22"/>
  <c r="O19"/>
  <c r="CH56"/>
  <c r="CB79"/>
  <c r="CB84"/>
  <c r="BN56"/>
  <c r="BF86"/>
  <c r="BJ87"/>
  <c r="AN91"/>
  <c r="AP91"/>
  <c r="AN86"/>
  <c r="AP86"/>
  <c r="AU56"/>
  <c r="BM56"/>
  <c r="BF71"/>
  <c r="BF78"/>
  <c r="BP72"/>
  <c r="M71"/>
  <c r="N71"/>
  <c r="CE56"/>
  <c r="CP56"/>
  <c r="AL65"/>
  <c r="AR56"/>
  <c r="O64"/>
  <c r="AV64"/>
  <c r="BJ90"/>
  <c r="AX64"/>
  <c r="CL64"/>
  <c r="CL70"/>
  <c r="N64"/>
  <c r="CB64"/>
  <c r="BZ65"/>
  <c r="BZ70"/>
  <c r="BZ86"/>
  <c r="P64"/>
  <c r="CN87"/>
  <c r="CN90"/>
  <c r="CJ57"/>
  <c r="CJ63"/>
  <c r="CD90"/>
  <c r="CD87"/>
  <c r="P57"/>
  <c r="P56"/>
  <c r="N57"/>
  <c r="O57"/>
  <c r="AX86"/>
  <c r="AZ86"/>
  <c r="AX91"/>
  <c r="AZ91"/>
  <c r="AV86"/>
  <c r="AN88"/>
  <c r="AP88"/>
  <c r="AP87"/>
  <c r="BP90"/>
  <c r="BP91"/>
  <c r="H82"/>
  <c r="CV82"/>
  <c r="J87"/>
  <c r="J82"/>
  <c r="J90"/>
  <c r="L90"/>
  <c r="BR90"/>
  <c r="BR86"/>
  <c r="BT86"/>
  <c r="BT87"/>
  <c r="CJ86"/>
  <c r="CL86"/>
  <c r="CN86"/>
  <c r="CB86"/>
  <c r="CD86"/>
  <c r="BH86"/>
  <c r="BJ86"/>
  <c r="AL86"/>
  <c r="BW56"/>
  <c r="AN71"/>
  <c r="AN78"/>
  <c r="CR56"/>
  <c r="BL56"/>
  <c r="CO56"/>
  <c r="CF56"/>
  <c r="AN56"/>
  <c r="AS56"/>
  <c r="AO56"/>
  <c r="BX56"/>
  <c r="BD56"/>
  <c r="BZ58"/>
  <c r="BZ57"/>
  <c r="BZ63"/>
  <c r="AL70"/>
  <c r="AL64"/>
  <c r="H81"/>
  <c r="BP87"/>
  <c r="L87"/>
  <c r="H87"/>
  <c r="J86"/>
  <c r="BR91"/>
  <c r="BT91"/>
  <c r="BT90"/>
  <c r="J88"/>
  <c r="H88"/>
  <c r="H90"/>
  <c r="J91"/>
  <c r="H91"/>
  <c r="CS28"/>
  <c r="Q29"/>
  <c r="BP88"/>
  <c r="BP86"/>
  <c r="CV81"/>
  <c r="H86"/>
  <c r="L88"/>
  <c r="Q30"/>
  <c r="Q28"/>
  <c r="Q33"/>
  <c r="P30"/>
  <c r="K29"/>
  <c r="CM28"/>
  <c r="L33"/>
  <c r="L28"/>
  <c r="L37"/>
  <c r="CL29"/>
  <c r="CL28"/>
  <c r="CP28"/>
  <c r="N29"/>
  <c r="N28"/>
  <c r="K30"/>
  <c r="K28"/>
  <c r="N30"/>
  <c r="BH30"/>
  <c r="I30"/>
  <c r="I29"/>
  <c r="I28"/>
  <c r="CK28"/>
  <c r="BH33"/>
  <c r="K33"/>
  <c r="K36"/>
  <c r="K35"/>
  <c r="I33"/>
  <c r="Q38"/>
  <c r="CI35"/>
  <c r="AQ35"/>
  <c r="M37"/>
  <c r="M35"/>
  <c r="N38"/>
  <c r="CF35"/>
  <c r="CD35"/>
  <c r="L38"/>
  <c r="AR35"/>
  <c r="N37"/>
  <c r="N35"/>
  <c r="AO35"/>
  <c r="K37"/>
  <c r="L36"/>
  <c r="L35"/>
  <c r="I38"/>
  <c r="CA35"/>
  <c r="J36"/>
  <c r="Q36"/>
  <c r="I36"/>
  <c r="AP35"/>
  <c r="I37"/>
  <c r="AM35"/>
  <c r="CB38"/>
  <c r="CB35"/>
  <c r="K38"/>
  <c r="CC35"/>
  <c r="BZ38"/>
  <c r="AS35"/>
  <c r="O37"/>
  <c r="O35"/>
  <c r="AT35"/>
  <c r="P37"/>
  <c r="P35"/>
  <c r="AU35"/>
  <c r="AN37"/>
  <c r="AL37"/>
  <c r="H37"/>
  <c r="CV37"/>
  <c r="Q37"/>
  <c r="Q35"/>
  <c r="I40"/>
  <c r="Q52"/>
  <c r="I45"/>
  <c r="Q43"/>
  <c r="Q41"/>
  <c r="Q39"/>
  <c r="K41"/>
  <c r="N48"/>
  <c r="I41"/>
  <c r="L49"/>
  <c r="M42"/>
  <c r="M44"/>
  <c r="AQ39"/>
  <c r="AQ27"/>
  <c r="AQ104"/>
  <c r="AQ105"/>
  <c r="BJ39"/>
  <c r="L47"/>
  <c r="K45"/>
  <c r="L52"/>
  <c r="K48"/>
  <c r="P53"/>
  <c r="K40"/>
  <c r="K39"/>
  <c r="P47"/>
  <c r="L51"/>
  <c r="K42"/>
  <c r="M52"/>
  <c r="I48"/>
  <c r="M50"/>
  <c r="CF27"/>
  <c r="CF104"/>
  <c r="CF105"/>
  <c r="N49"/>
  <c r="P49"/>
  <c r="Q51"/>
  <c r="M41"/>
  <c r="BA39"/>
  <c r="K49"/>
  <c r="BB39"/>
  <c r="N50"/>
  <c r="Q44"/>
  <c r="BG39"/>
  <c r="I47"/>
  <c r="K43"/>
  <c r="I53"/>
  <c r="P40"/>
  <c r="P39"/>
  <c r="Q46"/>
  <c r="K50"/>
  <c r="BU39"/>
  <c r="M43"/>
  <c r="I42"/>
  <c r="I39"/>
  <c r="I49"/>
  <c r="BI39"/>
  <c r="K47"/>
  <c r="CB49"/>
  <c r="Q49"/>
  <c r="I46"/>
  <c r="K46"/>
  <c r="L48"/>
  <c r="L50"/>
  <c r="BR43"/>
  <c r="BP43"/>
  <c r="L43"/>
  <c r="Q53"/>
  <c r="CB45"/>
  <c r="CH39"/>
  <c r="CH27"/>
  <c r="Q48"/>
  <c r="BS39"/>
  <c r="BR51"/>
  <c r="J51"/>
  <c r="K51"/>
  <c r="I51"/>
  <c r="BP51"/>
  <c r="AM39"/>
  <c r="I44"/>
  <c r="P48"/>
  <c r="CL48"/>
  <c r="J48"/>
  <c r="BE39"/>
  <c r="Q50"/>
  <c r="P50"/>
  <c r="BD39"/>
  <c r="BD27"/>
  <c r="BD104"/>
  <c r="BD105"/>
  <c r="BK39"/>
  <c r="M47"/>
  <c r="L53"/>
  <c r="BQ39"/>
  <c r="I43"/>
  <c r="BH47"/>
  <c r="J47"/>
  <c r="Q47"/>
  <c r="BT39"/>
  <c r="L46"/>
  <c r="BR46"/>
  <c r="BP46"/>
  <c r="I52"/>
  <c r="AX52"/>
  <c r="J52"/>
  <c r="K52"/>
  <c r="BC39"/>
  <c r="AX50"/>
  <c r="AV50"/>
  <c r="O50"/>
  <c r="O39"/>
  <c r="AX41"/>
  <c r="L41"/>
  <c r="L39"/>
  <c r="AZ39"/>
  <c r="AZ27"/>
  <c r="AZ104"/>
  <c r="AZ105"/>
  <c r="AV41"/>
  <c r="K44"/>
  <c r="AO39"/>
  <c r="AU39"/>
  <c r="Q42"/>
  <c r="AW39"/>
  <c r="I50"/>
  <c r="L42"/>
  <c r="AN42"/>
  <c r="AL42"/>
  <c r="H42"/>
  <c r="CV42"/>
  <c r="J42"/>
  <c r="AP39"/>
  <c r="L44"/>
  <c r="AY39"/>
  <c r="K53"/>
  <c r="AX53"/>
  <c r="J53"/>
  <c r="AN44"/>
  <c r="J44"/>
  <c r="P44"/>
  <c r="AT39"/>
  <c r="AT27"/>
  <c r="I58"/>
  <c r="L58"/>
  <c r="L57"/>
  <c r="Q58"/>
  <c r="K58"/>
  <c r="K57"/>
  <c r="M59"/>
  <c r="L59"/>
  <c r="AZ57"/>
  <c r="AZ56"/>
  <c r="I59"/>
  <c r="AW57"/>
  <c r="AW56"/>
  <c r="AW27"/>
  <c r="AW104"/>
  <c r="AW105"/>
  <c r="BA57"/>
  <c r="BA56"/>
  <c r="AX58"/>
  <c r="AV58"/>
  <c r="M58"/>
  <c r="M57"/>
  <c r="AY57"/>
  <c r="AY56"/>
  <c r="AY27"/>
  <c r="AY104"/>
  <c r="AY105"/>
  <c r="K59"/>
  <c r="AX59"/>
  <c r="J59"/>
  <c r="BE57"/>
  <c r="BE56"/>
  <c r="BE27"/>
  <c r="BE104"/>
  <c r="BE105"/>
  <c r="Q59"/>
  <c r="Q57"/>
  <c r="Q56"/>
  <c r="AV59"/>
  <c r="H59"/>
  <c r="CV59"/>
  <c r="BI64"/>
  <c r="BI56"/>
  <c r="BI27"/>
  <c r="K65"/>
  <c r="K64"/>
  <c r="BT64"/>
  <c r="L66"/>
  <c r="BS64"/>
  <c r="K66"/>
  <c r="BU64"/>
  <c r="BU56"/>
  <c r="BU27"/>
  <c r="BU104"/>
  <c r="BU105"/>
  <c r="M66"/>
  <c r="M64"/>
  <c r="M56"/>
  <c r="I66"/>
  <c r="BQ64"/>
  <c r="BY64"/>
  <c r="Q66"/>
  <c r="BR66"/>
  <c r="BP66"/>
  <c r="H66"/>
  <c r="CV66"/>
  <c r="BK64"/>
  <c r="BK56"/>
  <c r="BK27"/>
  <c r="BK104"/>
  <c r="BK105"/>
  <c r="M65"/>
  <c r="BJ64"/>
  <c r="BJ56"/>
  <c r="L65"/>
  <c r="L64"/>
  <c r="BH65"/>
  <c r="BF65"/>
  <c r="Q65"/>
  <c r="Q64"/>
  <c r="BO64"/>
  <c r="BO56"/>
  <c r="I65"/>
  <c r="I64"/>
  <c r="BG64"/>
  <c r="BG56"/>
  <c r="CI71"/>
  <c r="CI56"/>
  <c r="CI27"/>
  <c r="CI104"/>
  <c r="CI105"/>
  <c r="Q72"/>
  <c r="K72"/>
  <c r="CC71"/>
  <c r="CC56"/>
  <c r="I73"/>
  <c r="K73"/>
  <c r="L73"/>
  <c r="I74"/>
  <c r="CK71"/>
  <c r="CK56"/>
  <c r="Q73"/>
  <c r="CL73"/>
  <c r="CJ73"/>
  <c r="CM71"/>
  <c r="CM56"/>
  <c r="CM27"/>
  <c r="CM104"/>
  <c r="CM105"/>
  <c r="K74"/>
  <c r="Q74"/>
  <c r="CS71"/>
  <c r="CS56"/>
  <c r="CS27"/>
  <c r="CS104"/>
  <c r="CS105"/>
  <c r="L72"/>
  <c r="CD71"/>
  <c r="CD56"/>
  <c r="CN71"/>
  <c r="CN56"/>
  <c r="L74"/>
  <c r="CL74"/>
  <c r="CJ74"/>
  <c r="CG71"/>
  <c r="CG56"/>
  <c r="O72"/>
  <c r="O71"/>
  <c r="O56"/>
  <c r="CB72"/>
  <c r="CA71"/>
  <c r="CA56"/>
  <c r="I72"/>
  <c r="I71"/>
  <c r="Q80"/>
  <c r="Q79"/>
  <c r="BY79"/>
  <c r="BY56"/>
  <c r="BS79"/>
  <c r="K80"/>
  <c r="K79"/>
  <c r="I80"/>
  <c r="I79"/>
  <c r="BQ79"/>
  <c r="BQ56"/>
  <c r="BQ27"/>
  <c r="BQ104"/>
  <c r="BQ105"/>
  <c r="BT79"/>
  <c r="BT56"/>
  <c r="BT27"/>
  <c r="BT104"/>
  <c r="BT105"/>
  <c r="L80"/>
  <c r="L79"/>
  <c r="BR80"/>
  <c r="J80"/>
  <c r="J79"/>
  <c r="J84"/>
  <c r="J16"/>
  <c r="CB28"/>
  <c r="BP32"/>
  <c r="BR79"/>
  <c r="BP80"/>
  <c r="J43"/>
  <c r="J65"/>
  <c r="AX28"/>
  <c r="AX57"/>
  <c r="BA27"/>
  <c r="BA104"/>
  <c r="BA105"/>
  <c r="J58"/>
  <c r="J57"/>
  <c r="J63"/>
  <c r="J41"/>
  <c r="J25"/>
  <c r="H26"/>
  <c r="AB26"/>
  <c r="AB25"/>
  <c r="AD23"/>
  <c r="J24"/>
  <c r="J23"/>
  <c r="U9"/>
  <c r="U105"/>
  <c r="R24"/>
  <c r="AB22"/>
  <c r="H22"/>
  <c r="J22"/>
  <c r="V9"/>
  <c r="V105"/>
  <c r="AE9"/>
  <c r="AE105"/>
  <c r="Z9"/>
  <c r="Z105"/>
  <c r="X9"/>
  <c r="X105"/>
  <c r="T19"/>
  <c r="R21"/>
  <c r="L10"/>
  <c r="P10"/>
  <c r="P9"/>
  <c r="H102"/>
  <c r="R15"/>
  <c r="H15"/>
  <c r="AB14"/>
  <c r="AB10"/>
  <c r="J13"/>
  <c r="K10"/>
  <c r="R12"/>
  <c r="H12"/>
  <c r="H11"/>
  <c r="J11"/>
  <c r="T10"/>
  <c r="T9"/>
  <c r="T8"/>
  <c r="BP79"/>
  <c r="BR84"/>
  <c r="AX63"/>
  <c r="R23"/>
  <c r="R102"/>
  <c r="H14"/>
  <c r="T105"/>
  <c r="BP84"/>
  <c r="J38"/>
  <c r="J50"/>
  <c r="AL36"/>
  <c r="AV37"/>
  <c r="J37"/>
  <c r="J35"/>
  <c r="I35"/>
  <c r="BR64"/>
  <c r="J66"/>
  <c r="BS56"/>
  <c r="BS27"/>
  <c r="BS104"/>
  <c r="BS105"/>
  <c r="BR70"/>
  <c r="BR71"/>
  <c r="BP73"/>
  <c r="BR28"/>
  <c r="J74"/>
  <c r="J73"/>
  <c r="L71"/>
  <c r="K71"/>
  <c r="Q71"/>
  <c r="BZ74"/>
  <c r="J33"/>
  <c r="BF33"/>
  <c r="J34"/>
  <c r="BR78"/>
  <c r="BF47"/>
  <c r="J64"/>
  <c r="CL71"/>
  <c r="CL56"/>
  <c r="J72"/>
  <c r="J71"/>
  <c r="CL78"/>
  <c r="CN27"/>
  <c r="CN104"/>
  <c r="CN105"/>
  <c r="CL39"/>
  <c r="J54"/>
  <c r="AV54"/>
  <c r="CP27"/>
  <c r="CP104"/>
  <c r="CP105"/>
  <c r="CJ48"/>
  <c r="CR27"/>
  <c r="CD27"/>
  <c r="CD104"/>
  <c r="CD105"/>
  <c r="BZ72"/>
  <c r="BZ71"/>
  <c r="CB71"/>
  <c r="CR104"/>
  <c r="CR105"/>
  <c r="CJ103"/>
  <c r="CJ49"/>
  <c r="J49"/>
  <c r="BZ49"/>
  <c r="J55"/>
  <c r="BF64"/>
  <c r="H65"/>
  <c r="CV65"/>
  <c r="BH64"/>
  <c r="BH70"/>
  <c r="J70"/>
  <c r="BF70"/>
  <c r="BJ27"/>
  <c r="BJ104"/>
  <c r="BJ105"/>
  <c r="CH104"/>
  <c r="CH105"/>
  <c r="BZ45"/>
  <c r="BI104"/>
  <c r="BI105"/>
  <c r="BR39"/>
  <c r="BF39"/>
  <c r="BH39"/>
  <c r="J46"/>
  <c r="BG27"/>
  <c r="BG104"/>
  <c r="BG105"/>
  <c r="J32"/>
  <c r="BH28"/>
  <c r="AV57"/>
  <c r="I57"/>
  <c r="AV53"/>
  <c r="H53"/>
  <c r="CV53"/>
  <c r="AV52"/>
  <c r="H52"/>
  <c r="CV52"/>
  <c r="AN39"/>
  <c r="AL44"/>
  <c r="H44"/>
  <c r="CV44"/>
  <c r="AL35"/>
  <c r="J31"/>
  <c r="AX39"/>
  <c r="AU27"/>
  <c r="AU104"/>
  <c r="AU105"/>
  <c r="AL103"/>
  <c r="AT104"/>
  <c r="AT105"/>
  <c r="AP27"/>
  <c r="AP104"/>
  <c r="AP105"/>
  <c r="AL40"/>
  <c r="AO27"/>
  <c r="AO104"/>
  <c r="AO105"/>
  <c r="AM27"/>
  <c r="AM104"/>
  <c r="AM105"/>
  <c r="H32"/>
  <c r="CV32"/>
  <c r="AL31"/>
  <c r="H31"/>
  <c r="BN104"/>
  <c r="BN105"/>
  <c r="BF103"/>
  <c r="J30"/>
  <c r="BF30"/>
  <c r="BF28"/>
  <c r="AN28"/>
  <c r="CB78"/>
  <c r="CB56"/>
  <c r="CB27"/>
  <c r="CB104"/>
  <c r="CB105"/>
  <c r="BZ39"/>
  <c r="H49"/>
  <c r="CV49"/>
  <c r="H45"/>
  <c r="CV45"/>
  <c r="AV63"/>
  <c r="AV39"/>
  <c r="AL39"/>
  <c r="H40"/>
  <c r="CV40"/>
  <c r="AL28"/>
  <c r="H30"/>
  <c r="CV30"/>
  <c r="BZ78"/>
  <c r="BZ56"/>
  <c r="H74"/>
  <c r="CA27"/>
  <c r="CA104"/>
  <c r="CA105"/>
  <c r="CV33"/>
  <c r="CB8"/>
  <c r="BZ28"/>
  <c r="BZ27"/>
  <c r="BZ8"/>
  <c r="BZ104"/>
  <c r="BZ105"/>
  <c r="J29"/>
  <c r="J28"/>
  <c r="CJ29"/>
  <c r="CJ28"/>
  <c r="J78"/>
  <c r="J56"/>
  <c r="H72"/>
  <c r="CV72"/>
  <c r="CJ71"/>
  <c r="CK27"/>
  <c r="CK104"/>
  <c r="CK105"/>
  <c r="H29"/>
  <c r="CV29"/>
  <c r="CJ78"/>
  <c r="J20"/>
  <c r="J19"/>
  <c r="CV31"/>
  <c r="H28"/>
  <c r="L91"/>
  <c r="L86"/>
  <c r="AD8"/>
  <c r="AD105"/>
  <c r="R10"/>
  <c r="H13"/>
  <c r="AB23"/>
  <c r="H24"/>
  <c r="H23"/>
  <c r="BR63"/>
  <c r="BR56"/>
  <c r="BH63"/>
  <c r="BH56"/>
  <c r="BH27"/>
  <c r="AL57"/>
  <c r="CJ70"/>
  <c r="CJ64"/>
  <c r="CJ56"/>
  <c r="BP70"/>
  <c r="BP64"/>
  <c r="AX78"/>
  <c r="AX56"/>
  <c r="H80"/>
  <c r="AV79"/>
  <c r="AV84"/>
  <c r="H64"/>
  <c r="H70"/>
  <c r="CV64"/>
  <c r="AN27"/>
  <c r="I56"/>
  <c r="I27"/>
  <c r="I104"/>
  <c r="I105"/>
  <c r="CC27"/>
  <c r="CC104"/>
  <c r="CC105"/>
  <c r="N27"/>
  <c r="N104"/>
  <c r="N105"/>
  <c r="CL27"/>
  <c r="Q27"/>
  <c r="Q104"/>
  <c r="G143" i="21"/>
  <c r="Q9" i="23"/>
  <c r="H16"/>
  <c r="BP28"/>
  <c r="H38"/>
  <c r="CV38"/>
  <c r="H43"/>
  <c r="CV43"/>
  <c r="H46"/>
  <c r="CV46"/>
  <c r="H48"/>
  <c r="CV48"/>
  <c r="H51"/>
  <c r="CV51"/>
  <c r="H41"/>
  <c r="CV41"/>
  <c r="J39"/>
  <c r="J104"/>
  <c r="B134" i="21"/>
  <c r="B143"/>
  <c r="BI134"/>
  <c r="AJ105" i="23"/>
  <c r="AB102"/>
  <c r="H20"/>
  <c r="H19"/>
  <c r="R19"/>
  <c r="AV71"/>
  <c r="AV78"/>
  <c r="H73"/>
  <c r="CV73"/>
  <c r="H10"/>
  <c r="H9"/>
  <c r="AB9"/>
  <c r="AX27"/>
  <c r="K56"/>
  <c r="K27"/>
  <c r="K104"/>
  <c r="K105"/>
  <c r="L56"/>
  <c r="L27"/>
  <c r="L104"/>
  <c r="L105"/>
  <c r="O27"/>
  <c r="O104"/>
  <c r="O105"/>
  <c r="J10"/>
  <c r="CG27"/>
  <c r="BZ103"/>
  <c r="BP39"/>
  <c r="CJ35"/>
  <c r="CJ27"/>
  <c r="BF35"/>
  <c r="P27"/>
  <c r="M27"/>
  <c r="M104"/>
  <c r="M105"/>
  <c r="BR35"/>
  <c r="BR27"/>
  <c r="AV36"/>
  <c r="BF58"/>
  <c r="BF57"/>
  <c r="BP58"/>
  <c r="BP57"/>
  <c r="J9"/>
  <c r="CJ104"/>
  <c r="CJ105"/>
  <c r="CJ8"/>
  <c r="BF63"/>
  <c r="BF56"/>
  <c r="BF27"/>
  <c r="BR104"/>
  <c r="BR105"/>
  <c r="BR8"/>
  <c r="P104"/>
  <c r="P105"/>
  <c r="H103"/>
  <c r="AX8"/>
  <c r="AX104"/>
  <c r="AX105"/>
  <c r="CL8"/>
  <c r="CL104"/>
  <c r="CL105"/>
  <c r="AN8"/>
  <c r="AN104"/>
  <c r="AN105"/>
  <c r="CV80"/>
  <c r="CV79"/>
  <c r="H79"/>
  <c r="H84"/>
  <c r="AL63"/>
  <c r="AL56"/>
  <c r="AL27"/>
  <c r="Q105"/>
  <c r="H71"/>
  <c r="H78"/>
  <c r="CV71"/>
  <c r="R9"/>
  <c r="AV56"/>
  <c r="J27"/>
  <c r="BP63"/>
  <c r="BP56"/>
  <c r="BP27"/>
  <c r="H36"/>
  <c r="AV35"/>
  <c r="AV27"/>
  <c r="AB105"/>
  <c r="AB8"/>
  <c r="BH8"/>
  <c r="BH104"/>
  <c r="BH105"/>
  <c r="CV28"/>
  <c r="J105"/>
  <c r="H39"/>
  <c r="CV39"/>
  <c r="H58"/>
  <c r="BF104"/>
  <c r="BF105"/>
  <c r="BF8"/>
  <c r="BP104"/>
  <c r="BP105"/>
  <c r="BP8"/>
  <c r="CV58"/>
  <c r="H57"/>
  <c r="AV104"/>
  <c r="AV105"/>
  <c r="AV8"/>
  <c r="R8"/>
  <c r="R105"/>
  <c r="AL104"/>
  <c r="AL105"/>
  <c r="AL8"/>
  <c r="CV36"/>
  <c r="H35"/>
  <c r="CV35"/>
  <c r="H63"/>
  <c r="H56"/>
  <c r="H27"/>
  <c r="CV57"/>
  <c r="CV56"/>
  <c r="CV104"/>
  <c r="CV105"/>
  <c r="H104"/>
  <c r="H105"/>
  <c r="CV27"/>
</calcChain>
</file>

<file path=xl/sharedStrings.xml><?xml version="1.0" encoding="utf-8"?>
<sst xmlns="http://schemas.openxmlformats.org/spreadsheetml/2006/main" count="1596" uniqueCount="528">
  <si>
    <t xml:space="preserve">Количество зачётов и дифференцированных зачётов не превышает 10 в учебном году без учёта зачёта по физической культуре и с учетом комплексного характера. Количество экзаменов не превышает 8 в учебном году (с учетом комплексного характера). </t>
  </si>
  <si>
    <t xml:space="preserve">В соответствии Федеральным законом «Об образовании в Российской Федерации» федеральный государственный образовательный стандарт среднего общего образования реализуется в пределах образовательных программ среднего профессионального образования с учетом технического профиля получаемого профессионального образования. </t>
  </si>
  <si>
    <t xml:space="preserve">Процедуру проведения промежуточной аттестации определяет  преподаватель/мастер производственного обучения.   Промежуточную аттестацию в форме экзамена следует проводить в день, освобожденный от других форм учебной нагрузки. Если дни экзаменов чередуются с днями учебных занятий, выделение времени на подготовку к экзамену не требуется, и проводить его можно на следующий день после завершения освоения соответствующей программы. Если 2 экзамена запланированы в рамках одной календарной недели без учебных занятий между ними, для подготовки ко второму экзамену, в т. ч. для проведения консультаций, следует предусмотреть не менее 2 дней.   </t>
  </si>
  <si>
    <t>Формами текущего контроля знаний, промежуточной аттестации по дисциплинам и профессиональным модулям являются – зачет, дифференцированный зачет  (в т.ч. комплексный), экзамен (в т.ч. комплексный), экзамен по модулю в соответствии с учебным планом. По освоении программ профессиональных модулей в последнем семестре изучения проводится экзамен по модулю. Предусмотренны дифференцированные зачеты, проводимые в форме защиты курсового проекта и защиты отчетной документации по практике  Зачеты и дифференцированные зачеты, проводятся за счет часов, отведенных на изучение дисциплины, МДК, часов практики.</t>
  </si>
  <si>
    <t>Текущий контроль знаний осуществляется на лекциях, семинарах, практических и лабораторных занятиях  и определяется педагогическими работниками по  шкале оценивания: "2", "3", "4" и "5". Курсовая работа/проект оценивается согласно указанной шкале.</t>
  </si>
  <si>
    <t>В рамках общеобразовательной подготовки учебное время, отведенное на обязательное  аудиторное обучение в объеме 1476 час. (и включает промежуточную аттестацию), распределено на изучение базовых и профильных учебных дисциплин. Данный объем ППССЗ направлен на обеспечение получения среднего общего образования в соответствии с требованиями федерального государственного образовательного стандарта среднего общего образования с учетом профиля получаемой специальности.</t>
  </si>
  <si>
    <t>В период обучения с юношами проводятся учебные сборы в соответствии с п.1 ст. 13 Федерального закона "О воинской обязанности и военной службе" от 28 марта 1998 г. №53-ФЗ.</t>
  </si>
  <si>
    <t>5. Пояснения к учебному плану.</t>
  </si>
  <si>
    <t xml:space="preserve">На изучение дисциплин «Основы безопасности жизнедеятельности» отведено 70 часов, на  «Физическую культуру» – 3 часа в неделю в течение теоретического периода обучения первого курса. </t>
  </si>
  <si>
    <t>Наименование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</si>
  <si>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</si>
  <si>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</si>
  <si>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</si>
  <si>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</si>
  <si>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</si>
  <si>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</si>
  <si>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</si>
  <si>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</si>
  <si>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</si>
  <si>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</si>
  <si>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</si>
  <si>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</si>
  <si>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</si>
  <si>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</si>
  <si>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</si>
  <si>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</t>
  </si>
  <si>
    <t>19</t>
  </si>
  <si>
    <t>20</t>
  </si>
  <si>
    <t>21</t>
  </si>
  <si>
    <t>22</t>
  </si>
  <si>
    <t>5</t>
  </si>
  <si>
    <t>23</t>
  </si>
  <si>
    <t>24</t>
  </si>
  <si>
    <t>25</t>
  </si>
  <si>
    <t>26</t>
  </si>
  <si>
    <t>27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</si>
  <si>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</si>
  <si>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</si>
  <si>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</si>
  <si>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</si>
  <si>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</si>
  <si>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</si>
  <si>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</si>
  <si>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</si>
  <si>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</si>
  <si>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</si>
  <si>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</si>
  <si>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*</t>
  </si>
  <si>
    <t>Индекс</t>
  </si>
  <si>
    <t>Учебная практика</t>
  </si>
  <si>
    <t>216</t>
  </si>
  <si>
    <t>ПП</t>
  </si>
  <si>
    <t>Производственная практика (по профилю специальности)</t>
  </si>
  <si>
    <t>ПП.01.01</t>
  </si>
  <si>
    <t>72</t>
  </si>
  <si>
    <t>ПП.02.01</t>
  </si>
  <si>
    <t>ПДП</t>
  </si>
  <si>
    <t>Производственная практика (преддипломная)</t>
  </si>
  <si>
    <t>0</t>
  </si>
  <si>
    <t>Иностранный язык</t>
  </si>
  <si>
    <t>История</t>
  </si>
  <si>
    <t>Физическая культура</t>
  </si>
  <si>
    <t>Основы безопасности жизнедеятельности</t>
  </si>
  <si>
    <t>44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</si>
  <si>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</si>
  <si>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</si>
  <si>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</si>
  <si>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</si>
  <si>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</si>
  <si>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17</t>
  </si>
  <si>
    <t>ОГСЭ.04</t>
  </si>
  <si>
    <t>ОГСЭ.05</t>
  </si>
  <si>
    <t>Математический и общий естественнонаучный цикл</t>
  </si>
  <si>
    <t>ЕН.01</t>
  </si>
  <si>
    <t>ЕН.02</t>
  </si>
  <si>
    <t>ОП</t>
  </si>
  <si>
    <t>28</t>
  </si>
  <si>
    <t>29</t>
  </si>
  <si>
    <t>31</t>
  </si>
  <si>
    <t>Безопасность жизнедеятельности</t>
  </si>
  <si>
    <t>ПМ.01</t>
  </si>
  <si>
    <t>МДК.01.01</t>
  </si>
  <si>
    <t>ПМ.02</t>
  </si>
  <si>
    <t>МДК.02.01</t>
  </si>
  <si>
    <t>ПМ.03</t>
  </si>
  <si>
    <t>МДК.03.01</t>
  </si>
  <si>
    <t>42</t>
  </si>
  <si>
    <t>43</t>
  </si>
  <si>
    <t>45</t>
  </si>
  <si>
    <t>46</t>
  </si>
  <si>
    <t>Формы промежуточной аттестации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</si>
  <si>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</si>
  <si>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</si>
  <si>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</si>
  <si>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</si>
  <si>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</si>
  <si>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</si>
  <si>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</si>
  <si>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Самост.(с.р.+и.п.)</t>
  </si>
  <si>
    <t>Консультации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</si>
  <si>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</si>
  <si>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</si>
  <si>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</si>
  <si>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</si>
  <si>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</si>
  <si>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</si>
  <si>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</si>
  <si>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Семестр 8</t>
  </si>
  <si>
    <t>Всего</t>
  </si>
  <si>
    <t>в том числе</t>
  </si>
  <si>
    <t>Пр. занятия</t>
  </si>
  <si>
    <t>Лаб. занятия</t>
  </si>
  <si>
    <t>Обяз. часть</t>
  </si>
  <si>
    <t>Вар. часть</t>
  </si>
  <si>
    <t>Пр.занятия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</si>
  <si>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</si>
  <si>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</si>
  <si>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</si>
  <si>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</si>
  <si>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</si>
  <si>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</si>
  <si>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</si>
  <si>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</si>
  <si>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</si>
  <si>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</si>
  <si>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</si>
  <si>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</si>
  <si>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</si>
  <si>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</si>
  <si>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</si>
  <si>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</si>
  <si>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</si>
  <si>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</si>
  <si>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</si>
  <si>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</si>
  <si>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</si>
  <si>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</si>
  <si>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</si>
  <si>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</si>
  <si>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</si>
  <si>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</si>
  <si>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</si>
  <si>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</si>
  <si>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</si>
  <si>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</si>
  <si>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</si>
  <si>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</si>
  <si>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</si>
  <si>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</si>
  <si>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</si>
  <si>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</si>
  <si>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</si>
  <si>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</si>
  <si>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</si>
  <si>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Итого час/нед (с учетом консультаций в период обучения по циклам)</t>
  </si>
  <si>
    <t>54</t>
  </si>
  <si>
    <t>ОБЩЕОБРАЗОВАТЕЛЬНАЯ ПОДГОТОВКА</t>
  </si>
  <si>
    <t>65</t>
  </si>
  <si>
    <t>ПРОФЕССИОНАЛЬНАЯ ПОДГОТОВКА</t>
  </si>
  <si>
    <t>76</t>
  </si>
  <si>
    <t>Профессиональный цикл</t>
  </si>
  <si>
    <t>87</t>
  </si>
  <si>
    <t>час</t>
  </si>
  <si>
    <t xml:space="preserve">Учебная и производственная (по профилю специальности) практики </t>
  </si>
  <si>
    <t xml:space="preserve">2 </t>
  </si>
  <si>
    <t xml:space="preserve">    Концентрированная</t>
  </si>
  <si>
    <t xml:space="preserve">    Рассредоточенная</t>
  </si>
  <si>
    <t>Производственная (по профилю специальности) практика</t>
  </si>
  <si>
    <t>Государственная итоговая аттестация</t>
  </si>
  <si>
    <t>Защита выпускной квалификационной работы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</si>
  <si>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</si>
  <si>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</si>
  <si>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</si>
  <si>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</si>
  <si>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</si>
  <si>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</si>
  <si>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</si>
  <si>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</si>
  <si>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</si>
  <si>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</si>
  <si>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</si>
  <si>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</si>
  <si>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</si>
  <si>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</si>
  <si>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</si>
  <si>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</si>
  <si>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</si>
  <si>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</si>
  <si>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</si>
  <si>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</si>
  <si>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</si>
  <si>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</si>
  <si>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</si>
  <si>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</si>
  <si>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</si>
  <si>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</si>
  <si>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</si>
  <si>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</si>
  <si>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</si>
  <si>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</si>
  <si>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</si>
  <si>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</si>
  <si>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</si>
  <si>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</si>
  <si>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</si>
  <si>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</si>
  <si>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</si>
  <si>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</si>
  <si>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</si>
  <si>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</si>
  <si>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</si>
  <si>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</si>
  <si>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</si>
  <si>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</si>
  <si>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</si>
  <si>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</si>
  <si>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</si>
  <si>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</si>
  <si>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::</t>
  </si>
  <si>
    <t>II</t>
  </si>
  <si>
    <t>III</t>
  </si>
  <si>
    <t>IV</t>
  </si>
  <si>
    <t>X</t>
  </si>
  <si>
    <t>D</t>
  </si>
  <si>
    <t>V</t>
  </si>
  <si>
    <t>VI</t>
  </si>
  <si>
    <t>VII</t>
  </si>
  <si>
    <t>VIII</t>
  </si>
  <si>
    <t>IX</t>
  </si>
  <si>
    <t>XI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</si>
  <si>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</si>
  <si>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</si>
  <si>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</si>
  <si>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</si>
  <si>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</si>
  <si>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</si>
  <si>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</si>
  <si>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</si>
  <si>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</si>
  <si>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</si>
  <si>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</si>
  <si>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</si>
  <si>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</si>
  <si>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</si>
  <si>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</si>
  <si>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</si>
  <si>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</si>
  <si>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</si>
  <si>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</si>
  <si>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</si>
  <si>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</si>
  <si>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</si>
  <si>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</si>
  <si>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</si>
  <si>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 xml:space="preserve">11 </t>
  </si>
  <si>
    <t xml:space="preserve">34 </t>
  </si>
  <si>
    <t xml:space="preserve">1 </t>
  </si>
  <si>
    <t xml:space="preserve">10 </t>
  </si>
  <si>
    <t xml:space="preserve">4 </t>
  </si>
  <si>
    <t xml:space="preserve">199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</si>
  <si>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</si>
  <si>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</si>
  <si>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</si>
  <si>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</si>
  <si>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</si>
  <si>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</si>
  <si>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</si>
  <si>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 xml:space="preserve">                                                                                               </t>
  </si>
  <si>
    <t>УЧЕБНЫЙ ПЛАН</t>
  </si>
  <si>
    <t>программы подготовки специалистов среднего звена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</si>
  <si>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</si>
  <si>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</si>
  <si>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уровень образования</t>
  </si>
  <si>
    <t>квалификация:</t>
  </si>
  <si>
    <t>20 7</t>
  </si>
  <si>
    <t>21 7</t>
  </si>
  <si>
    <t>22 7</t>
  </si>
  <si>
    <t>23 7</t>
  </si>
  <si>
    <t>24 7</t>
  </si>
  <si>
    <t>25 7</t>
  </si>
  <si>
    <t>форма обучения</t>
  </si>
  <si>
    <t>Срок получения СПО по ППССЗ:</t>
  </si>
  <si>
    <t>3г 10м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</si>
  <si>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</si>
  <si>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</si>
  <si>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</si>
  <si>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</si>
  <si>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</si>
  <si>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 xml:space="preserve">     № </t>
  </si>
  <si>
    <t>Cеминары</t>
  </si>
  <si>
    <t>Семинары</t>
  </si>
  <si>
    <t>УП.03.01</t>
  </si>
  <si>
    <t>3-8</t>
  </si>
  <si>
    <t>Экзамены (без учета физ. культуры, с учетом комплексного характера (отмечены*))</t>
  </si>
  <si>
    <t>Директор</t>
  </si>
  <si>
    <t>• Федерального закона от 29 декабря 2012 г. № 273-ФЗ "Об образовании в Российской Федерации";</t>
  </si>
  <si>
    <t>Начало учебных занятий - 1 сентября, окончание - в соответствии с графиком учебного процесса.</t>
  </si>
  <si>
    <t>Русский язык и культура речи</t>
  </si>
  <si>
    <t>Математика</t>
  </si>
  <si>
    <t xml:space="preserve">Т.Г. Баркова </t>
  </si>
  <si>
    <t>Русский язык</t>
  </si>
  <si>
    <t>Литература</t>
  </si>
  <si>
    <t>Астрономия</t>
  </si>
  <si>
    <t>МДК.01.02</t>
  </si>
  <si>
    <t>нед</t>
  </si>
  <si>
    <t>6*</t>
  </si>
  <si>
    <t>технический</t>
  </si>
  <si>
    <t>МДК.02.02</t>
  </si>
  <si>
    <t>Физика</t>
  </si>
  <si>
    <t>Наименование циклов, разделов,_x000D_
дисциплин, профессиональных модулей, МДК, практик</t>
  </si>
  <si>
    <t>Объем образовательной программы, ч.</t>
  </si>
  <si>
    <t>ЦК</t>
  </si>
  <si>
    <t>Максимальная учебная нагрузка</t>
  </si>
  <si>
    <t>Курсовые/индивидуальные проекты (работы)</t>
  </si>
  <si>
    <t>Общий объем  образ. программы</t>
  </si>
  <si>
    <t>Во взаимодействии с преподавателем</t>
  </si>
  <si>
    <t>Лекции</t>
  </si>
  <si>
    <t>Курс. проектир.
(раб. над и.п.)</t>
  </si>
  <si>
    <t>Промежут. аттестация</t>
  </si>
  <si>
    <t>Самост.
(с.р.+и.п.)</t>
  </si>
  <si>
    <t>Во взаимод-вии с преподавателем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</si>
  <si>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</si>
  <si>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</si>
  <si>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</si>
  <si>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</si>
  <si>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</si>
  <si>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</si>
  <si>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</si>
  <si>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</si>
  <si>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</si>
  <si>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ОГСЭ</t>
  </si>
  <si>
    <t>Иностранный язык в профессиональной деятельности</t>
  </si>
  <si>
    <t>Физическая культура/ Адаптированная физическая культура</t>
  </si>
  <si>
    <t>ЕН</t>
  </si>
  <si>
    <t>ЕН.03</t>
  </si>
  <si>
    <t>ОПЦ</t>
  </si>
  <si>
    <t>Общепрофессиональный цикл</t>
  </si>
  <si>
    <t>ОПЦ.01</t>
  </si>
  <si>
    <t>ОПЦ.02</t>
  </si>
  <si>
    <t>ОПЦ.03</t>
  </si>
  <si>
    <t>ОПЦ.04</t>
  </si>
  <si>
    <t>ОПЦ.05</t>
  </si>
  <si>
    <t>ОПЦ.06</t>
  </si>
  <si>
    <t>ОПЦ.07</t>
  </si>
  <si>
    <t>ОПЦ.08</t>
  </si>
  <si>
    <t>ОПЦ.09</t>
  </si>
  <si>
    <t>ОПЦ.10</t>
  </si>
  <si>
    <t>ОПЦ.11</t>
  </si>
  <si>
    <t>ОПЦ.12</t>
  </si>
  <si>
    <t>ОПЦ13</t>
  </si>
  <si>
    <t>ОПЦ.14</t>
  </si>
  <si>
    <t>ПЦ</t>
  </si>
  <si>
    <t>УП.01.01</t>
  </si>
  <si>
    <t>ПM.01.ЭК</t>
  </si>
  <si>
    <t>Экзамен по модулю</t>
  </si>
  <si>
    <t>Всего часов по ПМ</t>
  </si>
  <si>
    <t>УП.02.01</t>
  </si>
  <si>
    <t>ПM.02.ЭК</t>
  </si>
  <si>
    <t>МДК.03.02</t>
  </si>
  <si>
    <t>ПM.03.ЭК</t>
  </si>
  <si>
    <t>ПРИЗВОДСТВЕННАЯ ПРАКТИКА (ПРЕДДИПЛОМНАЯ)</t>
  </si>
  <si>
    <t>Подготовка выпускной квалификационной работы (дипломной работы)</t>
  </si>
  <si>
    <t>Подготовка к демонстрационному экзамену</t>
  </si>
  <si>
    <t>Выполнение задания демонстрационного экзамена</t>
  </si>
  <si>
    <t>КОНСУЛЬТАЦИИ в рамках общеобразовательной подготовки ( в т.ч. в период обучения по циклам)</t>
  </si>
  <si>
    <t>КОНСУЛЬТАЦИИ в рамках профессиональной подготовки ( в т.ч. в период обучения по циклам)</t>
  </si>
  <si>
    <t xml:space="preserve">ВСЕГО (по учебным циклам профессиональной подготовки, в т.ч. практикам) </t>
  </si>
  <si>
    <t xml:space="preserve">ВСЕГО (по учебным циклам общеобразовательной и профессиональной подготовкам, в т.ч. практикам) </t>
  </si>
  <si>
    <t>Зачеты (без учета физ. культуры, с учетом комплексного характера (отмечены*))</t>
  </si>
  <si>
    <t>Диффер. зачеты (без учета физ. культуры, с учетом комплексного характера (отмечены*))</t>
  </si>
  <si>
    <t>Курсовые проекты (работы)/индивидуальный проект (без учета физ. культуры, с учетом комплексного характера (отмечены*))</t>
  </si>
  <si>
    <t>4. Перечень лабораторий, кабинетов, мастерских и др.</t>
  </si>
  <si>
    <t>№ п/п</t>
  </si>
  <si>
    <t>1. Кабинеты:</t>
  </si>
  <si>
    <t>2. Лаборатории:</t>
  </si>
  <si>
    <t>3. Мастерские:</t>
  </si>
  <si>
    <t>Спортивный зал</t>
  </si>
  <si>
    <t>Открытый стадион широкого профиля;</t>
  </si>
  <si>
    <t>Стрелковый тир (в любой модификации, включая электронный) или место для стрельбы.</t>
  </si>
  <si>
    <t>Библиотека, читальный зал с выходом в сеть Интернет;</t>
  </si>
  <si>
    <t>Актовый зал.</t>
  </si>
  <si>
    <t>очная</t>
  </si>
  <si>
    <t>Всего в ак.часах</t>
  </si>
  <si>
    <t>Всего в неделях</t>
  </si>
  <si>
    <t>792</t>
  </si>
  <si>
    <t>Общий объем  образовательной программы</t>
  </si>
  <si>
    <t>Объем недельной образовательной нагрузки обучающихся по программе не может превышать 36 академических часа, и включает все виды работы во взаимодействии с преподавателем и самостоятельную учебную работу. Время, отводимое на самостоятельную работу обучающегося,  не относится к времени, отводимому на работу во взаимодействии, но входит в объем часов учебного плана. Объем образовательной нагрузки обучающихся при очной форме обучения во взаимодействии с преподавателем должен составлять не менее 70 процентов от объема, отводимого на учебные циклы образовательной программы СПО.</t>
  </si>
  <si>
    <t>Общая продолжительность каникул при освоении ППССЗ 8-11 недель в учебном году, в том числе не менее 2 недель в зимний период, за исключением последнего года обучения, когда каникулы составляют 2 недели в зимний период.</t>
  </si>
  <si>
    <t>• Приказа Минобрнауки России от 14.06. 2013 № 464 (ред. от 15.12.2014) 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образования»;</t>
  </si>
  <si>
    <t>• Приказа Минобрнауки России от 16.08.2013 № 968 «Об утверждении порядка проведения государственной итоговой аттестации по образовательным программам среднего профессионального образования»;</t>
  </si>
  <si>
    <t>• Письма Министерства образования и науки Российской Федерации от 17 марта 2015 г. № 06-259;</t>
  </si>
  <si>
    <t>Общеобразовательный цикл учебного плана не предусматривает наличия самостоятельной работы в структуре учебной нагрузки.</t>
  </si>
  <si>
    <t>При реализации ППССЗ предусматриваются следующие виды практик: учебная и производственная.  На учебную и производственную практики в соответствии с ФГОС СПО по новым, наиболее востребованным и перспективным профессиям и специальностям выделяется не менее 25 процентов от объема времени, отводимого на освоение профессионального цикла.</t>
  </si>
  <si>
    <t xml:space="preserve"> в течении 1 уч.года предусмотренны консультации в объем 100 часов на 1 обучающуюся группу</t>
  </si>
  <si>
    <t>в течении 1 уч.года предусмотренны консультации в объем 100 часов на 1 обучающуюся группу</t>
  </si>
  <si>
    <t>Время, отводимое на консультации перед экзаменом или экзаменом по модулю входит в объем времени, отводимое на промежуточную аттестацию, по скольку  консультации проводятся непосредственно в период сессии.</t>
  </si>
  <si>
    <t xml:space="preserve">Информатика </t>
  </si>
  <si>
    <t>Экологические основы природопользования</t>
  </si>
  <si>
    <t>Инженерная графика</t>
  </si>
  <si>
    <t>Материаловедение</t>
  </si>
  <si>
    <t>Техническая механика</t>
  </si>
  <si>
    <t>Метрология, стандартизация и подтверждение соответствия</t>
  </si>
  <si>
    <t>Электротехника и основы электроники</t>
  </si>
  <si>
    <t>Технологическое оборудование</t>
  </si>
  <si>
    <t>Технология отрасли</t>
  </si>
  <si>
    <t>Обработка металлов резанием, станки и инструменты</t>
  </si>
  <si>
    <t>Охрана труда и бережливое производство</t>
  </si>
  <si>
    <t>Информационные технологии в профессиональной деятельности/Адаптированные информационные технологии</t>
  </si>
  <si>
    <t>Основы гидравлики и теплохолодотехники</t>
  </si>
  <si>
    <t>Детали машин</t>
  </si>
  <si>
    <t>Монтаж промышленного оборудования и пусконаладочные работы</t>
  </si>
  <si>
    <t>Осуществление монтажных работ промышленного оборудования</t>
  </si>
  <si>
    <t>Осуществление пусконаладочных работ промышленного оборудования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</si>
  <si>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</si>
  <si>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</si>
  <si>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Управление ремонтом промышленного оборудования и контроль над ним</t>
  </si>
  <si>
    <t>МДК.03.03</t>
  </si>
  <si>
    <t>Организация ремонтных работ по промышленному оборудованию</t>
  </si>
  <si>
    <t>Организация монтажных работ по промышленному оборудованию</t>
  </si>
  <si>
    <t>Организация наладочных работ по промышленному оборудованию</t>
  </si>
  <si>
    <t>ПМ.04</t>
  </si>
  <si>
    <t>МДК.04.01</t>
  </si>
  <si>
    <t>УП.04.01</t>
  </si>
  <si>
    <t>ПП.04.01</t>
  </si>
  <si>
    <t>ПM.04.ЭК</t>
  </si>
  <si>
    <t>Выполнение работ  по одной или нескольким профессиям рабочих и служащих ("Слесарь-ремонтник")</t>
  </si>
  <si>
    <t>Теоретические основы выполнения работ по профессии "Слесарь-ремонтник"</t>
  </si>
  <si>
    <t>ПП.03.01</t>
  </si>
  <si>
    <t>4,6,8</t>
  </si>
  <si>
    <t>4*</t>
  </si>
  <si>
    <t>6**</t>
  </si>
  <si>
    <t>Монтаж, техническое обслуживание и ремонт промышленного оборудования (по отраслям)</t>
  </si>
  <si>
    <t>Техник-механик</t>
  </si>
  <si>
    <t>Х</t>
  </si>
  <si>
    <t>истории и философии;</t>
  </si>
  <si>
    <t>иностранного языка в профессиональной деятельности;</t>
  </si>
  <si>
    <t>математики;</t>
  </si>
  <si>
    <t>информатики;</t>
  </si>
  <si>
    <t>инженерной графики;</t>
  </si>
  <si>
    <t>электротехники и электроники;</t>
  </si>
  <si>
    <t>технической механики;</t>
  </si>
  <si>
    <t>метрологии, стандартизации и сертификации;</t>
  </si>
  <si>
    <t>безопасности жизнедеятельности и охраны труда;</t>
  </si>
  <si>
    <t>экономики отрасли;</t>
  </si>
  <si>
    <t xml:space="preserve">
монтажа, технической эксплуатации и ремонта промышленного оборудования;</t>
  </si>
  <si>
    <t>экологических основ природопользования.</t>
  </si>
  <si>
    <t>1.7</t>
  </si>
  <si>
    <t>1.1</t>
  </si>
  <si>
    <t>1.2</t>
  </si>
  <si>
    <t>1.3</t>
  </si>
  <si>
    <t>1.4</t>
  </si>
  <si>
    <t>1.5</t>
  </si>
  <si>
    <t>1.6</t>
  </si>
  <si>
    <t>1.8</t>
  </si>
  <si>
    <t>1.9</t>
  </si>
  <si>
    <t>1.10</t>
  </si>
  <si>
    <t>1.11</t>
  </si>
  <si>
    <t>1.12</t>
  </si>
  <si>
    <t>материаловедения.</t>
  </si>
  <si>
    <t>2.1</t>
  </si>
  <si>
    <t>2.2</t>
  </si>
  <si>
    <t>слесарная;</t>
  </si>
  <si>
    <t>монтажа, наладки, ремонта и эксплуатации промышленного оборудования с участ-ком грузоподъемного оборудования.</t>
  </si>
  <si>
    <t>3.1</t>
  </si>
  <si>
    <t>3.2</t>
  </si>
  <si>
    <t>4. Спортивный комплекс:</t>
  </si>
  <si>
    <t>5. Залы:</t>
  </si>
  <si>
    <t>4.1</t>
  </si>
  <si>
    <t>4.2</t>
  </si>
  <si>
    <t>4.3</t>
  </si>
  <si>
    <t>5.1</t>
  </si>
  <si>
    <t>5.2</t>
  </si>
  <si>
    <t>• Приказа Минобрнауки России от 09.12.2016 № 1580 "Об утверждении федерального государственного образовательного стандарта среднего профессионального образования по специальности 15.02.12   Монтаж, техническое обслуживание и ремонт промышленного оборудования (по отраслям) (Зарегистрировано в Минюсте России 22.12.2016 № 44904);</t>
  </si>
  <si>
    <t>Учебные практики проводятся концентрированно на втором, третьем и четвертом  курсах  в специализированных лабораториях  колледжа.  Производственные практики проводятся концентрированно  на втором,   третьем и четвертом курсах. Базами производственных практик являются профильных предприятия и организации.</t>
  </si>
  <si>
    <t>Производственная практика (преддипломная) проводится концентрированно по окончании теоретического обучения и по завершению учебной и производственной (по профилю специальности) практик. Длительность проведения преддипломной практики не  превышает 144 часа (Письмо Министерства образования и науки Российской Федерации от 20 июля 2015 года № 06-846 «О направлении методических рекомендаций»). В настоящем учебном плане она состовляет-144 часа (4 нед.).</t>
  </si>
  <si>
    <t>Обязательная часть общего гуманитарного и социально-экономического учебного цикла ППССЗ: "Основы философии", "История", "Иностранный язык в профессиональной деятельности", "Физическая культура".
 Общий объем нагрузки на освоение дисциплины "Физическая культура" не может быть менее 160 академических часов, на изучение дисциплины "Безопасность жизнедеятельности" должно быть отведено время в объеме не менее 68 академических часов.</t>
  </si>
  <si>
    <t>Общий объем ППССЗ по специальности 15.02.12   Монтаж, техническое обслуживание и ремонт промышленного оборудования (по отраслям) (на базе основного общего образования) состовляет- 5940 часов: ОП Общеобразовательная подготовка- 1476 часов; ОГСЭ.00 Общий гуманитарный и социально-экономический цикл- не менее 468 часов; ЕН.00 Математический и общий естественно-научный цикл- не менее 144 часов; ОПЦ.00 Общепрофессиональный цикл- не менее 612 часов; ПМ.00 Профессиональный цикл- не менее 1728 часов; Государственная итоговая аттестация- 216 часов (подготовка ВКР- 4 недели и защита ВКР- 2 недели);  производственная практика (преддипломная)- не более 144 часа (4 недели).</t>
  </si>
  <si>
    <t>Распределение вариативной части ППССЗ- 1296 часов: на цикл ЭГСЭ 00- 136 часов, в том числе на введение дисциплины ОГСЭ. 05 "Русский язык и культура речи" (66 часов) ; на цикл ЕН 00- 108 часов; на цикл ОПЦ. 00- 816 часов, в том числе на введение дисциплин: ОПЦ. 13  Основы гидравлики и теплохолодотехники (96 часов), ОПЦ. 14 Детали машинй (116 часов); на цикл ПМ 00-  92 часа; производственная практика (преддипломная)- 144 часа.</t>
  </si>
  <si>
    <t xml:space="preserve">Выполнение курсового проекта является видом учебной работы по  междисциплинарному курсу МДК 03.01 Организация ремонтных работ по промышленному оборудованию  (в рамках  ПМ.03 Организация ремонтные, монтажные и наладочные работы по промышленному оборудованию), который реализуется в пределах времени, отведенного на изучение профессиональных модулей. </t>
  </si>
  <si>
    <t xml:space="preserve">      в шестом семестре:</t>
  </si>
  <si>
    <t xml:space="preserve">                            по учебным дисциплинам ОПЦ.04 Метрология, стандартизация и подтверждение соответствия и ОПЦ.07 Технология отрасли;</t>
  </si>
  <si>
    <t>Организация ремонтных, монтажных и наладочных работ по промышленному оборудованию</t>
  </si>
  <si>
    <t>ОУД</t>
  </si>
  <si>
    <t>Общие дисциплины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</si>
  <si>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</si>
  <si>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</si>
  <si>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</si>
  <si>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</si>
  <si>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</si>
  <si>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</si>
  <si>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</si>
  <si>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</si>
  <si>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</si>
  <si>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Родная литература</t>
  </si>
  <si>
    <t>ОУД.10</t>
  </si>
  <si>
    <t>ОУД.11</t>
  </si>
  <si>
    <t>ОУД.12</t>
  </si>
  <si>
    <t>• Приказа Министерства образования и науки Российской Федерации (Минобрнауки России) от 18 апреля 2013 г. № 291  "Об утверждении Положения о практике обучающихся, осваивающих основные профессиональные образовательные программы среднего профессионального образования".</t>
  </si>
  <si>
    <t>Учебный план по специальности 15.02.12   Монтаж, техническое обслуживание и ремонт промышленного оборудования (по отраслям)  (на базе основного общего образования)  разработан на основании:</t>
  </si>
  <si>
    <t>•Примерной основной образовательной программы СПО по специальность 15.02.12   Монтаж, техническое обслуживание и ремонт промышленного оборудования (по отраслям) разработаной Федеральным учебно-методическим объединением в системе среднего профессионального образования по укрупненным группам профессий, специальностей 15.00.00 Машиностроение;</t>
  </si>
  <si>
    <t>Для обучающихся инвалидов и лиц с ограниченными возможностями здоровья устанавливается особый порядок освоения дисциплин ОГСЭ.04 Физическая культура и ОПЦ.12  Информационные технологии в профессиональной деятельности с учетом состояния их здоровья.   При наличии обучающихся  (специализированных групп/ лица с ОВЗ)  разрабатываются адаптированные програмы этих учебных дисциплин  в соответствии с индивидуальной программой реабилитации инвалида, особенностей психофизического развития , индивидуальных возможностей.</t>
  </si>
  <si>
    <t>В рамках дисциплины ОУД.12 Введение в сециальность и индивидуальное проктирование  реализуется вид учебной деятельности- индивидуальное проектирование. Формой промежуточной аттестации проектной деятельности является зачет. Оценивание индивидуального проекта осуществляется по шкале: "зачтено", "незачтено".</t>
  </si>
  <si>
    <t xml:space="preserve">Учебным планом 15.02.12   Монтаж, техническое обслуживание и ремонт промышленного оборудования (по отраслям) (на базе основного общего образования) предусмотренно проведения  комплексных зачетов  (в соответствующей колонки обозначение "*", "**"): </t>
  </si>
  <si>
    <t xml:space="preserve">     в четвертом семестре по МДК 01.01 Осуществление монтажных работ промышленного оборудования и МДК 01.02 Осуществление пусконаладочных работ промышленного оборудования (в рамках ПМ.01 Монтаж промышленного оборудования и пусконаладочные работы ); </t>
  </si>
  <si>
    <t xml:space="preserve">                            по междисциплинарному курсу МДК.04.01 Теоретические основы выполнения работ по профессии "Слесарь-ремонтник" и  учебной практики УП.04.01( в рамках ПМ.04 Выполнение работ  по одной или нескольким профессиям рабочих и служащих ("Слесарь-ремонтник")).</t>
  </si>
  <si>
    <t xml:space="preserve">По освоению ППССЗ специальности  15.02.12   Монтаж, техническое обслуживание и ремонт промышленного оборудования (по отраслям) предусмотренно проведение государственной итоговой аттестации (далее- ГИА), которая  проводится в форме защиты выпускной квалификационной работы-  дипломного проекта  и демонстрационного экзамена. В целом на ГИА отводится в учебном плане 216 часов (6 нед.), из которых:
          -- 108 часов (3 нед.)- подготовка выпускной квалификационной работы (дипломной работы);
          -- 36 часов (1 нед.)- защита выпускной квалификационной работы (дипломной работы);
          -- 36 часов (1 нед.)- подготовка к демонстрационному экзамену;
          -- 36 часов (1 нед.)- выполнение задания демонстрационного экзамена. </t>
  </si>
  <si>
    <t>При проведении промежуточной аттестации в форме экзамена, экзамена по модулю и при   подготовки  курсового проекта и индивидуального проекта, предусмотрены консультации для обучающихся. Объем нагрузки на консультации предусматривается из расчета не более 100 часов консультаций на группу обучающихся в год. Формы консультаций- устные, групповые.</t>
  </si>
  <si>
    <t>Общий объем дисциплины ОГСЭ.04 Физическая культура  не может быть менее 160 академических часов. Для обучающихся инвалидов и лиц с ограниченными возможностями здоровья образовательная организация устанавливает особый порядок освоения дисциплины "Физическая культура" с учетом состояния их здоровья.</t>
  </si>
  <si>
    <t xml:space="preserve">Дополнительные  дисциплины </t>
  </si>
  <si>
    <t>Дисциплины по выбору из  обязательных предметных областей</t>
  </si>
  <si>
    <t>Министерство образования, науки и молодежи Республики Крым</t>
  </si>
  <si>
    <t>Государственное бюджетное  профессиональное образовательное учреждение Республики Крым  "Симферопольский политехнический колледж"</t>
  </si>
  <si>
    <t xml:space="preserve">       основное общее образование</t>
  </si>
  <si>
    <t xml:space="preserve">                код</t>
  </si>
  <si>
    <t xml:space="preserve">       15.02.12 </t>
  </si>
  <si>
    <t xml:space="preserve">                                                                                наименование специальности</t>
  </si>
  <si>
    <t xml:space="preserve"> Для всех видов аудиторных занятий академический час устанавливается продолжительностью 45 минут. Учебные занятия проводятся в виде пар - два спаренных занятия. Продолжительность пары - 2 академических часа. </t>
  </si>
  <si>
    <t>по программе базовой подготовки</t>
  </si>
  <si>
    <t>ОПЦ.15</t>
  </si>
  <si>
    <t>Предпринимательская деятельность и основы финансовой грамотности</t>
  </si>
  <si>
    <t>Экономика отрасли</t>
  </si>
  <si>
    <t>ОГСЭ.06</t>
  </si>
  <si>
    <t>Психология общения</t>
  </si>
  <si>
    <t>Правовое обеспечение профессиональной деятельности</t>
  </si>
  <si>
    <t>6***</t>
  </si>
  <si>
    <t>Основы общественных наук</t>
  </si>
  <si>
    <t>Введение в профессиональную деятельность и индивидуальное проектирование</t>
  </si>
  <si>
    <t>Введение в специальность и индивидуальное проектирование</t>
  </si>
</sst>
</file>

<file path=xl/styles.xml><?xml version="1.0" encoding="utf-8"?>
<styleSheet xmlns="http://schemas.openxmlformats.org/spreadsheetml/2006/main">
  <numFmts count="1">
    <numFmt numFmtId="172" formatCode="##,###"/>
  </numFmts>
  <fonts count="35">
    <font>
      <sz val="8"/>
      <color indexed="8"/>
      <name val="Tahoma"/>
      <charset val="252"/>
    </font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0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2" fillId="0" borderId="0"/>
    <xf numFmtId="0" fontId="3" fillId="0" borderId="0"/>
    <xf numFmtId="0" fontId="17" fillId="0" borderId="0"/>
  </cellStyleXfs>
  <cellXfs count="377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" applyFont="1"/>
    <xf numFmtId="0" fontId="16" fillId="0" borderId="2" xfId="0" applyNumberFormat="1" applyFont="1" applyFill="1" applyBorder="1" applyAlignment="1" applyProtection="1">
      <alignment vertical="top" wrapText="1"/>
      <protection locked="0"/>
    </xf>
    <xf numFmtId="0" fontId="16" fillId="0" borderId="3" xfId="0" applyNumberFormat="1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/>
    <xf numFmtId="0" fontId="6" fillId="0" borderId="0" xfId="4" applyFont="1" applyFill="1"/>
    <xf numFmtId="0" fontId="6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>
      <alignment horizontal="center" vertical="center"/>
    </xf>
    <xf numFmtId="0" fontId="12" fillId="0" borderId="4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ill="1"/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5" xfId="3" applyNumberFormat="1" applyFont="1" applyFill="1" applyBorder="1" applyAlignment="1" applyProtection="1">
      <alignment vertical="center"/>
      <protection locked="0"/>
    </xf>
    <xf numFmtId="0" fontId="2" fillId="0" borderId="6" xfId="3" applyNumberFormat="1" applyFont="1" applyFill="1" applyBorder="1" applyAlignment="1" applyProtection="1">
      <alignment vertical="center"/>
      <protection locked="0"/>
    </xf>
    <xf numFmtId="0" fontId="2" fillId="0" borderId="7" xfId="3" applyNumberFormat="1" applyFont="1" applyFill="1" applyBorder="1" applyAlignment="1" applyProtection="1">
      <alignment vertical="center"/>
      <protection locked="0"/>
    </xf>
    <xf numFmtId="0" fontId="2" fillId="0" borderId="8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2" borderId="4" xfId="3" applyNumberFormat="1" applyFont="1" applyFill="1" applyBorder="1" applyAlignment="1">
      <alignment horizontal="center" vertical="center"/>
    </xf>
    <xf numFmtId="0" fontId="12" fillId="2" borderId="4" xfId="3" applyNumberFormat="1" applyFont="1" applyFill="1" applyBorder="1" applyAlignment="1">
      <alignment horizontal="left" vertical="center" wrapText="1"/>
    </xf>
    <xf numFmtId="0" fontId="12" fillId="2" borderId="9" xfId="3" applyNumberFormat="1" applyFont="1" applyFill="1" applyBorder="1" applyAlignment="1">
      <alignment horizontal="center" vertical="center" wrapText="1"/>
    </xf>
    <xf numFmtId="0" fontId="12" fillId="2" borderId="9" xfId="3" applyNumberFormat="1" applyFont="1" applyFill="1" applyBorder="1" applyAlignment="1">
      <alignment horizontal="center" vertical="center"/>
    </xf>
    <xf numFmtId="0" fontId="12" fillId="2" borderId="3" xfId="3" applyNumberFormat="1" applyFont="1" applyFill="1" applyBorder="1" applyAlignment="1">
      <alignment horizontal="center" vertical="center"/>
    </xf>
    <xf numFmtId="0" fontId="12" fillId="2" borderId="0" xfId="3" applyFont="1" applyFill="1"/>
    <xf numFmtId="0" fontId="12" fillId="0" borderId="4" xfId="3" applyNumberFormat="1" applyFont="1" applyFill="1" applyBorder="1" applyAlignment="1" applyProtection="1">
      <alignment horizontal="center" vertical="center"/>
      <protection locked="0"/>
    </xf>
    <xf numFmtId="0" fontId="12" fillId="0" borderId="4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9" xfId="3" applyNumberFormat="1" applyFont="1" applyFill="1" applyBorder="1" applyAlignment="1">
      <alignment horizontal="center" vertical="center"/>
    </xf>
    <xf numFmtId="0" fontId="12" fillId="0" borderId="3" xfId="3" applyNumberFormat="1" applyFont="1" applyFill="1" applyBorder="1" applyAlignment="1">
      <alignment horizontal="center" vertical="center"/>
    </xf>
    <xf numFmtId="0" fontId="12" fillId="0" borderId="0" xfId="3" applyFont="1" applyFill="1"/>
    <xf numFmtId="0" fontId="2" fillId="0" borderId="0" xfId="3" applyFont="1" applyFill="1" applyBorder="1" applyAlignment="1" applyProtection="1">
      <alignment horizontal="center" vertical="center"/>
      <protection locked="0"/>
    </xf>
    <xf numFmtId="0" fontId="2" fillId="0" borderId="10" xfId="3" applyNumberFormat="1" applyFont="1" applyFill="1" applyBorder="1" applyAlignment="1">
      <alignment horizontal="center" vertical="center"/>
    </xf>
    <xf numFmtId="0" fontId="2" fillId="0" borderId="11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>
      <alignment horizontal="center" vertical="center"/>
    </xf>
    <xf numFmtId="0" fontId="12" fillId="2" borderId="12" xfId="3" applyNumberFormat="1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Font="1" applyFill="1" applyBorder="1" applyAlignment="1" applyProtection="1">
      <alignment horizontal="center" vertical="center"/>
      <protection locked="0"/>
    </xf>
    <xf numFmtId="0" fontId="2" fillId="0" borderId="13" xfId="3" applyNumberFormat="1" applyFont="1" applyFill="1" applyBorder="1" applyAlignment="1">
      <alignment horizontal="center" vertical="center"/>
    </xf>
    <xf numFmtId="0" fontId="2" fillId="0" borderId="6" xfId="3" applyNumberFormat="1" applyFont="1" applyFill="1" applyBorder="1" applyAlignment="1">
      <alignment horizontal="center" vertical="center"/>
    </xf>
    <xf numFmtId="0" fontId="12" fillId="0" borderId="12" xfId="3" applyNumberFormat="1" applyFont="1" applyFill="1" applyBorder="1" applyAlignment="1">
      <alignment horizontal="center" vertical="center"/>
    </xf>
    <xf numFmtId="0" fontId="2" fillId="0" borderId="7" xfId="3" applyNumberFormat="1" applyFont="1" applyFill="1" applyBorder="1" applyAlignment="1" applyProtection="1">
      <alignment horizontal="center" vertical="center"/>
      <protection locked="0"/>
    </xf>
    <xf numFmtId="0" fontId="2" fillId="3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3" applyNumberFormat="1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vertical="center"/>
    </xf>
    <xf numFmtId="0" fontId="2" fillId="0" borderId="5" xfId="3" applyNumberFormat="1" applyFont="1" applyFill="1" applyBorder="1" applyAlignment="1">
      <alignment vertical="center"/>
    </xf>
    <xf numFmtId="0" fontId="2" fillId="0" borderId="6" xfId="3" applyNumberFormat="1" applyFont="1" applyFill="1" applyBorder="1" applyAlignment="1">
      <alignment vertical="center"/>
    </xf>
    <xf numFmtId="0" fontId="2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center" vertical="center"/>
    </xf>
    <xf numFmtId="0" fontId="2" fillId="0" borderId="13" xfId="3" applyNumberFormat="1" applyFont="1" applyFill="1" applyBorder="1" applyAlignment="1" applyProtection="1">
      <alignment horizontal="left" vertical="center"/>
      <protection locked="0"/>
    </xf>
    <xf numFmtId="0" fontId="12" fillId="0" borderId="1" xfId="3" applyNumberFormat="1" applyFont="1" applyFill="1" applyBorder="1" applyAlignment="1">
      <alignment horizontal="center" vertical="center"/>
    </xf>
    <xf numFmtId="0" fontId="12" fillId="0" borderId="13" xfId="3" applyNumberFormat="1" applyFont="1" applyFill="1" applyBorder="1" applyAlignment="1">
      <alignment horizontal="left" vertical="center"/>
    </xf>
    <xf numFmtId="0" fontId="12" fillId="0" borderId="6" xfId="3" applyNumberFormat="1" applyFont="1" applyFill="1" applyBorder="1" applyAlignment="1">
      <alignment horizontal="center" vertical="center"/>
    </xf>
    <xf numFmtId="0" fontId="12" fillId="0" borderId="8" xfId="3" applyNumberFormat="1" applyFont="1" applyFill="1" applyBorder="1" applyAlignment="1">
      <alignment horizontal="center" vertical="center"/>
    </xf>
    <xf numFmtId="0" fontId="12" fillId="0" borderId="16" xfId="3" applyNumberFormat="1" applyFont="1" applyFill="1" applyBorder="1" applyAlignment="1">
      <alignment horizontal="center" vertical="center"/>
    </xf>
    <xf numFmtId="0" fontId="12" fillId="4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7" xfId="3" applyNumberFormat="1" applyFont="1" applyFill="1" applyBorder="1" applyAlignment="1">
      <alignment vertical="center"/>
    </xf>
    <xf numFmtId="0" fontId="12" fillId="0" borderId="17" xfId="3" applyNumberFormat="1" applyFont="1" applyFill="1" applyBorder="1" applyAlignment="1">
      <alignment horizontal="center" vertical="center"/>
    </xf>
    <xf numFmtId="0" fontId="12" fillId="0" borderId="7" xfId="3" applyNumberFormat="1" applyFont="1" applyFill="1" applyBorder="1" applyAlignment="1">
      <alignment horizontal="center" vertical="center"/>
    </xf>
    <xf numFmtId="0" fontId="12" fillId="0" borderId="18" xfId="3" applyNumberFormat="1" applyFont="1" applyFill="1" applyBorder="1" applyAlignment="1">
      <alignment horizontal="center" vertical="center"/>
    </xf>
    <xf numFmtId="0" fontId="12" fillId="0" borderId="19" xfId="3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 vertical="center"/>
    </xf>
    <xf numFmtId="0" fontId="2" fillId="0" borderId="9" xfId="3" applyNumberFormat="1" applyFont="1" applyFill="1" applyBorder="1" applyAlignment="1">
      <alignment horizontal="center" vertical="center"/>
    </xf>
    <xf numFmtId="0" fontId="2" fillId="0" borderId="4" xfId="3" applyNumberFormat="1" applyFont="1" applyFill="1" applyBorder="1" applyAlignment="1">
      <alignment horizontal="left" vertical="center" wrapText="1"/>
    </xf>
    <xf numFmtId="0" fontId="2" fillId="0" borderId="4" xfId="3" applyNumberFormat="1" applyFont="1" applyFill="1" applyBorder="1" applyAlignment="1">
      <alignment horizontal="center" vertical="center"/>
    </xf>
    <xf numFmtId="0" fontId="2" fillId="0" borderId="21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9" xfId="3" applyNumberFormat="1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horizontal="left" vertical="center" wrapText="1"/>
      <protection locked="0"/>
    </xf>
    <xf numFmtId="0" fontId="2" fillId="0" borderId="3" xfId="3" applyNumberFormat="1" applyFont="1" applyFill="1" applyBorder="1" applyAlignment="1">
      <alignment horizontal="center" vertical="center"/>
    </xf>
    <xf numFmtId="0" fontId="2" fillId="0" borderId="22" xfId="3" applyNumberFormat="1" applyFont="1" applyFill="1" applyBorder="1" applyAlignment="1">
      <alignment horizontal="center" vertical="center"/>
    </xf>
    <xf numFmtId="0" fontId="2" fillId="0" borderId="23" xfId="3" applyNumberFormat="1" applyFont="1" applyFill="1" applyBorder="1" applyAlignment="1">
      <alignment horizontal="center" vertical="center"/>
    </xf>
    <xf numFmtId="0" fontId="2" fillId="0" borderId="0" xfId="3" applyFill="1" applyAlignment="1">
      <alignment horizontal="center"/>
    </xf>
    <xf numFmtId="0" fontId="19" fillId="0" borderId="0" xfId="5" applyFont="1" applyBorder="1" applyAlignment="1">
      <alignment horizontal="center"/>
    </xf>
    <xf numFmtId="0" fontId="20" fillId="0" borderId="0" xfId="5" applyFont="1"/>
    <xf numFmtId="0" fontId="18" fillId="0" borderId="24" xfId="5" applyNumberFormat="1" applyFont="1" applyFill="1" applyBorder="1" applyAlignment="1" applyProtection="1">
      <alignment horizontal="center" vertical="center" wrapText="1"/>
    </xf>
    <xf numFmtId="0" fontId="21" fillId="0" borderId="24" xfId="5" applyNumberFormat="1" applyFont="1" applyFill="1" applyBorder="1" applyAlignment="1" applyProtection="1">
      <alignment horizontal="left" vertical="top" wrapText="1"/>
    </xf>
    <xf numFmtId="0" fontId="22" fillId="0" borderId="24" xfId="5" applyFont="1" applyBorder="1" applyAlignment="1">
      <alignment horizontal="center" wrapText="1"/>
    </xf>
    <xf numFmtId="0" fontId="21" fillId="0" borderId="24" xfId="5" applyNumberFormat="1" applyFont="1" applyFill="1" applyBorder="1" applyAlignment="1" applyProtection="1">
      <alignment horizontal="center" vertical="top" wrapText="1"/>
    </xf>
    <xf numFmtId="0" fontId="23" fillId="0" borderId="24" xfId="5" applyFont="1" applyFill="1" applyBorder="1" applyAlignment="1">
      <alignment horizontal="left" wrapText="1"/>
    </xf>
    <xf numFmtId="0" fontId="22" fillId="0" borderId="25" xfId="5" applyFont="1" applyBorder="1" applyAlignment="1">
      <alignment horizontal="center" wrapText="1"/>
    </xf>
    <xf numFmtId="0" fontId="24" fillId="0" borderId="1" xfId="5" applyFont="1" applyBorder="1" applyAlignment="1"/>
    <xf numFmtId="0" fontId="17" fillId="0" borderId="0" xfId="5"/>
    <xf numFmtId="0" fontId="24" fillId="0" borderId="0" xfId="5" applyFont="1" applyAlignment="1">
      <alignment horizontal="left" indent="2"/>
    </xf>
    <xf numFmtId="0" fontId="23" fillId="0" borderId="24" xfId="5" applyFont="1" applyBorder="1" applyAlignment="1">
      <alignment horizontal="left" wrapText="1"/>
    </xf>
    <xf numFmtId="0" fontId="20" fillId="0" borderId="0" xfId="5" applyFont="1" applyAlignment="1">
      <alignment horizontal="left"/>
    </xf>
    <xf numFmtId="0" fontId="12" fillId="0" borderId="13" xfId="3" applyNumberFormat="1" applyFont="1" applyFill="1" applyBorder="1" applyAlignment="1" applyProtection="1">
      <alignment horizontal="center" vertical="center"/>
      <protection locked="0"/>
    </xf>
    <xf numFmtId="0" fontId="12" fillId="0" borderId="26" xfId="3" applyNumberFormat="1" applyFont="1" applyFill="1" applyBorder="1" applyAlignment="1">
      <alignment horizontal="center" vertical="center"/>
    </xf>
    <xf numFmtId="0" fontId="12" fillId="5" borderId="4" xfId="3" applyNumberFormat="1" applyFont="1" applyFill="1" applyBorder="1" applyAlignment="1" applyProtection="1">
      <alignment horizontal="center" vertical="center"/>
      <protection locked="0"/>
    </xf>
    <xf numFmtId="0" fontId="12" fillId="4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5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6" borderId="4" xfId="3" applyNumberFormat="1" applyFont="1" applyFill="1" applyBorder="1" applyAlignment="1" applyProtection="1">
      <alignment horizontal="center" vertical="center"/>
      <protection locked="0"/>
    </xf>
    <xf numFmtId="0" fontId="12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2" fillId="7" borderId="4" xfId="3" applyNumberFormat="1" applyFont="1" applyFill="1" applyBorder="1" applyAlignment="1" applyProtection="1">
      <alignment horizontal="center" vertical="center"/>
      <protection locked="0"/>
    </xf>
    <xf numFmtId="0" fontId="12" fillId="7" borderId="4" xfId="3" applyNumberFormat="1" applyFont="1" applyFill="1" applyBorder="1" applyAlignment="1" applyProtection="1">
      <alignment horizontal="left" vertical="center" wrapText="1"/>
      <protection locked="0"/>
    </xf>
    <xf numFmtId="0" fontId="12" fillId="0" borderId="27" xfId="3" applyNumberFormat="1" applyFont="1" applyFill="1" applyBorder="1" applyAlignment="1">
      <alignment horizontal="center" vertical="center"/>
    </xf>
    <xf numFmtId="0" fontId="23" fillId="0" borderId="25" xfId="5" applyFont="1" applyFill="1" applyBorder="1" applyAlignment="1">
      <alignment horizontal="left" wrapText="1"/>
    </xf>
    <xf numFmtId="49" fontId="21" fillId="0" borderId="24" xfId="5" applyNumberFormat="1" applyFont="1" applyFill="1" applyBorder="1" applyAlignment="1" applyProtection="1">
      <alignment horizontal="center" vertical="top" wrapText="1"/>
    </xf>
    <xf numFmtId="0" fontId="24" fillId="0" borderId="1" xfId="5" applyFont="1" applyBorder="1" applyAlignment="1">
      <alignment wrapText="1"/>
    </xf>
    <xf numFmtId="49" fontId="21" fillId="0" borderId="28" xfId="5" applyNumberFormat="1" applyFont="1" applyFill="1" applyBorder="1" applyAlignment="1" applyProtection="1">
      <alignment horizontal="center" vertical="top" wrapText="1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2" fillId="0" borderId="4" xfId="3" applyNumberFormat="1" applyFont="1" applyFill="1" applyBorder="1" applyAlignment="1">
      <alignment horizontal="left" vertical="center" wrapText="1"/>
    </xf>
    <xf numFmtId="0" fontId="12" fillId="2" borderId="29" xfId="3" applyNumberFormat="1" applyFont="1" applyFill="1" applyBorder="1" applyAlignment="1">
      <alignment horizontal="center" vertical="center" wrapText="1"/>
    </xf>
    <xf numFmtId="172" fontId="12" fillId="2" borderId="9" xfId="3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justify" vertical="top" wrapText="1"/>
    </xf>
    <xf numFmtId="0" fontId="6" fillId="0" borderId="3" xfId="0" applyNumberFormat="1" applyFont="1" applyFill="1" applyBorder="1" applyAlignment="1" applyProtection="1">
      <alignment vertical="top"/>
      <protection locked="0"/>
    </xf>
    <xf numFmtId="0" fontId="6" fillId="0" borderId="1" xfId="0" applyNumberFormat="1" applyFont="1" applyFill="1" applyBorder="1" applyAlignment="1" applyProtection="1">
      <alignment vertical="top"/>
      <protection locked="0"/>
    </xf>
    <xf numFmtId="0" fontId="15" fillId="0" borderId="5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/>
    <xf numFmtId="0" fontId="25" fillId="8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/>
    <xf numFmtId="0" fontId="27" fillId="8" borderId="0" xfId="0" applyFont="1" applyFill="1" applyBorder="1" applyAlignment="1" applyProtection="1">
      <alignment horizontal="center" vertical="center"/>
      <protection locked="0"/>
    </xf>
    <xf numFmtId="0" fontId="30" fillId="0" borderId="0" xfId="0" applyFont="1"/>
    <xf numFmtId="0" fontId="30" fillId="8" borderId="0" xfId="0" applyFont="1" applyFill="1" applyBorder="1" applyAlignment="1" applyProtection="1">
      <alignment horizontal="center" vertical="center"/>
      <protection locked="0"/>
    </xf>
    <xf numFmtId="0" fontId="27" fillId="8" borderId="0" xfId="0" applyFont="1" applyFill="1" applyBorder="1" applyAlignment="1" applyProtection="1">
      <alignment horizontal="left" vertical="center"/>
      <protection locked="0"/>
    </xf>
    <xf numFmtId="0" fontId="31" fillId="8" borderId="0" xfId="0" applyFont="1" applyFill="1" applyBorder="1" applyAlignment="1" applyProtection="1">
      <alignment horizontal="left" vertical="center"/>
      <protection locked="0"/>
    </xf>
    <xf numFmtId="0" fontId="31" fillId="8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/>
    <xf numFmtId="0" fontId="33" fillId="8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/>
    <xf numFmtId="0" fontId="16" fillId="8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" fillId="9" borderId="8" xfId="3" applyNumberFormat="1" applyFont="1" applyFill="1" applyBorder="1" applyAlignment="1">
      <alignment horizontal="center" vertical="center"/>
    </xf>
    <xf numFmtId="1" fontId="2" fillId="9" borderId="8" xfId="3" applyNumberFormat="1" applyFont="1" applyFill="1" applyBorder="1" applyAlignment="1">
      <alignment horizontal="center" vertical="center"/>
    </xf>
    <xf numFmtId="172" fontId="2" fillId="9" borderId="1" xfId="3" applyNumberFormat="1" applyFont="1" applyFill="1" applyBorder="1" applyAlignment="1">
      <alignment horizontal="center" vertical="center"/>
    </xf>
    <xf numFmtId="172" fontId="2" fillId="9" borderId="10" xfId="3" applyNumberFormat="1" applyFont="1" applyFill="1" applyBorder="1" applyAlignment="1">
      <alignment horizontal="center" vertical="center"/>
    </xf>
    <xf numFmtId="172" fontId="2" fillId="10" borderId="1" xfId="3" applyNumberFormat="1" applyFont="1" applyFill="1" applyBorder="1" applyAlignment="1" applyProtection="1">
      <alignment horizontal="center" vertical="center"/>
      <protection locked="0"/>
    </xf>
    <xf numFmtId="0" fontId="2" fillId="10" borderId="1" xfId="3" applyNumberFormat="1" applyFont="1" applyFill="1" applyBorder="1" applyAlignment="1" applyProtection="1">
      <alignment horizontal="center" vertical="center"/>
      <protection locked="0"/>
    </xf>
    <xf numFmtId="0" fontId="2" fillId="10" borderId="1" xfId="3" applyNumberFormat="1" applyFont="1" applyFill="1" applyBorder="1" applyAlignment="1">
      <alignment horizontal="center" vertical="center"/>
    </xf>
    <xf numFmtId="0" fontId="2" fillId="10" borderId="7" xfId="3" applyNumberFormat="1" applyFont="1" applyFill="1" applyBorder="1" applyAlignment="1">
      <alignment horizontal="center" vertical="center"/>
    </xf>
    <xf numFmtId="172" fontId="2" fillId="10" borderId="30" xfId="3" applyNumberFormat="1" applyFont="1" applyFill="1" applyBorder="1" applyAlignment="1" applyProtection="1">
      <alignment horizontal="center" vertical="center"/>
      <protection locked="0"/>
    </xf>
    <xf numFmtId="0" fontId="2" fillId="10" borderId="30" xfId="3" applyNumberFormat="1" applyFont="1" applyFill="1" applyBorder="1" applyAlignment="1" applyProtection="1">
      <alignment horizontal="center" vertical="center"/>
      <protection locked="0"/>
    </xf>
    <xf numFmtId="0" fontId="2" fillId="11" borderId="1" xfId="3" applyNumberFormat="1" applyFont="1" applyFill="1" applyBorder="1" applyAlignment="1" applyProtection="1">
      <alignment horizontal="center" vertical="center"/>
      <protection locked="0"/>
    </xf>
    <xf numFmtId="0" fontId="2" fillId="11" borderId="1" xfId="3" applyNumberFormat="1" applyFont="1" applyFill="1" applyBorder="1" applyAlignment="1">
      <alignment horizontal="center" vertical="center"/>
    </xf>
    <xf numFmtId="0" fontId="12" fillId="11" borderId="9" xfId="3" applyNumberFormat="1" applyFont="1" applyFill="1" applyBorder="1" applyAlignment="1">
      <alignment horizontal="center" vertical="center"/>
    </xf>
    <xf numFmtId="0" fontId="12" fillId="11" borderId="4" xfId="3" applyNumberFormat="1" applyFont="1" applyFill="1" applyBorder="1" applyAlignment="1">
      <alignment horizontal="center" vertical="center"/>
    </xf>
    <xf numFmtId="172" fontId="2" fillId="11" borderId="10" xfId="3" applyNumberFormat="1" applyFont="1" applyFill="1" applyBorder="1" applyAlignment="1">
      <alignment horizontal="center" vertical="center"/>
    </xf>
    <xf numFmtId="0" fontId="2" fillId="11" borderId="10" xfId="3" applyNumberFormat="1" applyFont="1" applyFill="1" applyBorder="1" applyAlignment="1">
      <alignment horizontal="center" vertical="center"/>
    </xf>
    <xf numFmtId="0" fontId="12" fillId="11" borderId="9" xfId="3" applyNumberFormat="1" applyFont="1" applyFill="1" applyBorder="1" applyAlignment="1">
      <alignment horizontal="center" vertical="center" wrapText="1"/>
    </xf>
    <xf numFmtId="0" fontId="2" fillId="11" borderId="10" xfId="3" applyNumberFormat="1" applyFont="1" applyFill="1" applyBorder="1" applyAlignment="1">
      <alignment horizontal="center" vertical="center" wrapText="1"/>
    </xf>
    <xf numFmtId="0" fontId="2" fillId="11" borderId="1" xfId="3" applyNumberFormat="1" applyFont="1" applyFill="1" applyBorder="1" applyAlignment="1">
      <alignment horizontal="center" vertical="center" wrapText="1"/>
    </xf>
    <xf numFmtId="0" fontId="12" fillId="11" borderId="8" xfId="3" applyNumberFormat="1" applyFont="1" applyFill="1" applyBorder="1" applyAlignment="1">
      <alignment horizontal="center" vertical="center"/>
    </xf>
    <xf numFmtId="0" fontId="2" fillId="11" borderId="6" xfId="3" applyNumberFormat="1" applyFont="1" applyFill="1" applyBorder="1" applyAlignment="1">
      <alignment horizontal="center" vertical="center"/>
    </xf>
    <xf numFmtId="0" fontId="12" fillId="11" borderId="6" xfId="3" applyNumberFormat="1" applyFont="1" applyFill="1" applyBorder="1" applyAlignment="1">
      <alignment horizontal="center" vertical="center"/>
    </xf>
    <xf numFmtId="0" fontId="2" fillId="11" borderId="0" xfId="3" applyFont="1" applyFill="1" applyBorder="1" applyAlignment="1">
      <alignment horizontal="center" vertical="center"/>
    </xf>
    <xf numFmtId="172" fontId="2" fillId="9" borderId="1" xfId="3" applyNumberFormat="1" applyFont="1" applyFill="1" applyBorder="1" applyAlignment="1" applyProtection="1">
      <alignment horizontal="center" vertical="center"/>
    </xf>
    <xf numFmtId="0" fontId="34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10" borderId="9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2" fillId="1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32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10" borderId="2" xfId="0" applyNumberFormat="1" applyFont="1" applyFill="1" applyBorder="1" applyAlignment="1" applyProtection="1">
      <alignment horizontal="center" vertical="center" wrapText="1"/>
      <protection locked="0"/>
    </xf>
    <xf numFmtId="0" fontId="34" fillId="10" borderId="32" xfId="0" applyNumberFormat="1" applyFont="1" applyFill="1" applyBorder="1" applyAlignment="1" applyProtection="1">
      <alignment horizontal="center" vertical="center" wrapText="1"/>
      <protection locked="0"/>
    </xf>
    <xf numFmtId="0" fontId="34" fillId="10" borderId="30" xfId="0" applyNumberFormat="1" applyFont="1" applyFill="1" applyBorder="1" applyAlignment="1" applyProtection="1">
      <alignment horizontal="center" vertical="center" wrapText="1"/>
      <protection locked="0"/>
    </xf>
    <xf numFmtId="172" fontId="12" fillId="9" borderId="4" xfId="3" applyNumberFormat="1" applyFont="1" applyFill="1" applyBorder="1" applyAlignment="1">
      <alignment horizontal="center" vertical="center"/>
    </xf>
    <xf numFmtId="172" fontId="12" fillId="9" borderId="34" xfId="3" applyNumberFormat="1" applyFont="1" applyFill="1" applyBorder="1" applyAlignment="1">
      <alignment horizontal="center" vertical="center"/>
    </xf>
    <xf numFmtId="0" fontId="2" fillId="11" borderId="1" xfId="3" applyNumberFormat="1" applyFont="1" applyFill="1" applyBorder="1" applyAlignment="1" applyProtection="1">
      <alignment horizontal="center" vertical="center"/>
    </xf>
    <xf numFmtId="0" fontId="2" fillId="11" borderId="30" xfId="3" applyNumberFormat="1" applyFont="1" applyFill="1" applyBorder="1" applyAlignment="1" applyProtection="1">
      <alignment horizontal="center" vertical="center"/>
    </xf>
    <xf numFmtId="0" fontId="12" fillId="9" borderId="34" xfId="3" applyNumberFormat="1" applyFont="1" applyFill="1" applyBorder="1" applyAlignment="1">
      <alignment horizontal="center" vertical="center"/>
    </xf>
    <xf numFmtId="0" fontId="2" fillId="10" borderId="10" xfId="3" applyNumberFormat="1" applyFont="1" applyFill="1" applyBorder="1" applyAlignment="1" applyProtection="1">
      <alignment horizontal="center" vertical="center" wrapText="1"/>
      <protection locked="0"/>
    </xf>
    <xf numFmtId="49" fontId="2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9" borderId="4" xfId="3" applyNumberFormat="1" applyFont="1" applyFill="1" applyBorder="1" applyAlignment="1">
      <alignment horizontal="center" vertical="center"/>
    </xf>
    <xf numFmtId="172" fontId="2" fillId="9" borderId="15" xfId="3" applyNumberFormat="1" applyFont="1" applyFill="1" applyBorder="1" applyAlignment="1">
      <alignment horizontal="center" vertical="center"/>
    </xf>
    <xf numFmtId="172" fontId="2" fillId="9" borderId="32" xfId="3" applyNumberFormat="1" applyFont="1" applyFill="1" applyBorder="1" applyAlignment="1">
      <alignment horizontal="center" vertical="center"/>
    </xf>
    <xf numFmtId="0" fontId="2" fillId="10" borderId="8" xfId="3" applyNumberFormat="1" applyFont="1" applyFill="1" applyBorder="1" applyAlignment="1">
      <alignment horizontal="center" vertical="center"/>
    </xf>
    <xf numFmtId="0" fontId="2" fillId="10" borderId="35" xfId="3" applyNumberFormat="1" applyFont="1" applyFill="1" applyBorder="1" applyAlignment="1">
      <alignment horizontal="center" vertical="center"/>
    </xf>
    <xf numFmtId="0" fontId="2" fillId="10" borderId="7" xfId="3" applyNumberFormat="1" applyFont="1" applyFill="1" applyBorder="1" applyAlignment="1" applyProtection="1">
      <alignment horizontal="center" vertical="center"/>
      <protection locked="0"/>
    </xf>
    <xf numFmtId="172" fontId="2" fillId="10" borderId="7" xfId="3" applyNumberFormat="1" applyFont="1" applyFill="1" applyBorder="1" applyAlignment="1" applyProtection="1">
      <alignment horizontal="center" vertical="center"/>
      <protection locked="0"/>
    </xf>
    <xf numFmtId="0" fontId="2" fillId="9" borderId="1" xfId="3" applyNumberFormat="1" applyFont="1" applyFill="1" applyBorder="1" applyAlignment="1">
      <alignment horizontal="center" vertical="center"/>
    </xf>
    <xf numFmtId="0" fontId="12" fillId="9" borderId="9" xfId="3" applyNumberFormat="1" applyFont="1" applyFill="1" applyBorder="1" applyAlignment="1">
      <alignment horizontal="center" vertical="center" wrapText="1"/>
    </xf>
    <xf numFmtId="0" fontId="2" fillId="12" borderId="13" xfId="3" applyNumberFormat="1" applyFont="1" applyFill="1" applyBorder="1" applyAlignment="1">
      <alignment horizontal="center" vertical="center"/>
    </xf>
    <xf numFmtId="0" fontId="2" fillId="12" borderId="1" xfId="3" applyNumberFormat="1" applyFont="1" applyFill="1" applyBorder="1" applyAlignment="1">
      <alignment horizontal="center" vertical="center"/>
    </xf>
    <xf numFmtId="0" fontId="2" fillId="12" borderId="20" xfId="3" applyNumberFormat="1" applyFont="1" applyFill="1" applyBorder="1" applyAlignment="1" applyProtection="1">
      <alignment vertical="center"/>
      <protection locked="0"/>
    </xf>
    <xf numFmtId="0" fontId="2" fillId="12" borderId="13" xfId="3" applyNumberFormat="1" applyFont="1" applyFill="1" applyBorder="1" applyAlignment="1" applyProtection="1">
      <alignment vertical="center"/>
      <protection locked="0"/>
    </xf>
    <xf numFmtId="0" fontId="2" fillId="12" borderId="13" xfId="3" applyNumberFormat="1" applyFont="1" applyFill="1" applyBorder="1" applyAlignment="1" applyProtection="1">
      <alignment horizontal="center" vertical="center"/>
      <protection locked="0"/>
    </xf>
    <xf numFmtId="0" fontId="12" fillId="9" borderId="1" xfId="3" applyNumberFormat="1" applyFont="1" applyFill="1" applyBorder="1" applyAlignment="1">
      <alignment horizontal="center" vertical="center"/>
    </xf>
    <xf numFmtId="0" fontId="2" fillId="10" borderId="7" xfId="3" applyNumberFormat="1" applyFont="1" applyFill="1" applyBorder="1" applyAlignment="1" applyProtection="1">
      <alignment horizontal="center" vertical="center" wrapText="1"/>
      <protection locked="0"/>
    </xf>
    <xf numFmtId="0" fontId="2" fillId="12" borderId="20" xfId="3" applyNumberFormat="1" applyFont="1" applyFill="1" applyBorder="1" applyAlignment="1">
      <alignment horizontal="center" vertical="center"/>
    </xf>
    <xf numFmtId="0" fontId="2" fillId="12" borderId="6" xfId="3" applyNumberFormat="1" applyFont="1" applyFill="1" applyBorder="1" applyAlignment="1">
      <alignment horizontal="center" vertical="center"/>
    </xf>
    <xf numFmtId="0" fontId="2" fillId="9" borderId="4" xfId="3" applyNumberFormat="1" applyFont="1" applyFill="1" applyBorder="1" applyAlignment="1">
      <alignment horizontal="center" vertical="center"/>
    </xf>
    <xf numFmtId="0" fontId="2" fillId="11" borderId="9" xfId="3" applyNumberFormat="1" applyFont="1" applyFill="1" applyBorder="1" applyAlignment="1">
      <alignment horizontal="center" vertical="center" wrapText="1"/>
    </xf>
    <xf numFmtId="0" fontId="2" fillId="11" borderId="4" xfId="3" applyNumberFormat="1" applyFont="1" applyFill="1" applyBorder="1" applyAlignment="1">
      <alignment horizontal="center" vertical="center"/>
    </xf>
    <xf numFmtId="0" fontId="2" fillId="11" borderId="4" xfId="3" applyNumberFormat="1" applyFont="1" applyFill="1" applyBorder="1" applyAlignment="1">
      <alignment horizontal="center" vertical="center" wrapText="1"/>
    </xf>
    <xf numFmtId="0" fontId="2" fillId="10" borderId="1" xfId="3" applyNumberFormat="1" applyFont="1" applyFill="1" applyBorder="1" applyAlignment="1">
      <alignment horizontal="center" vertical="center" wrapText="1"/>
    </xf>
    <xf numFmtId="0" fontId="2" fillId="10" borderId="6" xfId="3" applyNumberFormat="1" applyFont="1" applyFill="1" applyBorder="1" applyAlignment="1" applyProtection="1">
      <alignment vertical="center"/>
      <protection locked="0"/>
    </xf>
    <xf numFmtId="0" fontId="2" fillId="10" borderId="7" xfId="3" applyNumberFormat="1" applyFont="1" applyFill="1" applyBorder="1" applyAlignment="1" applyProtection="1">
      <alignment vertical="center"/>
      <protection locked="0"/>
    </xf>
    <xf numFmtId="0" fontId="2" fillId="10" borderId="2" xfId="3" applyNumberFormat="1" applyFont="1" applyFill="1" applyBorder="1" applyAlignment="1" applyProtection="1">
      <alignment horizontal="center" vertical="center"/>
      <protection locked="0"/>
    </xf>
    <xf numFmtId="0" fontId="2" fillId="9" borderId="9" xfId="3" applyNumberFormat="1" applyFont="1" applyFill="1" applyBorder="1" applyAlignment="1">
      <alignment horizontal="center" vertical="center" wrapText="1"/>
    </xf>
    <xf numFmtId="0" fontId="2" fillId="9" borderId="10" xfId="3" applyNumberFormat="1" applyFont="1" applyFill="1" applyBorder="1" applyAlignment="1">
      <alignment horizontal="center" vertical="center" wrapText="1"/>
    </xf>
    <xf numFmtId="0" fontId="2" fillId="10" borderId="13" xfId="3" applyNumberFormat="1" applyFont="1" applyFill="1" applyBorder="1" applyAlignment="1" applyProtection="1">
      <alignment horizontal="center" vertical="center"/>
      <protection locked="0"/>
    </xf>
    <xf numFmtId="0" fontId="12" fillId="10" borderId="8" xfId="3" applyNumberFormat="1" applyFont="1" applyFill="1" applyBorder="1" applyAlignment="1">
      <alignment horizontal="center" vertical="center"/>
    </xf>
    <xf numFmtId="0" fontId="12" fillId="10" borderId="16" xfId="3" applyNumberFormat="1" applyFont="1" applyFill="1" applyBorder="1" applyAlignment="1">
      <alignment horizontal="center" vertical="center"/>
    </xf>
    <xf numFmtId="0" fontId="2" fillId="12" borderId="7" xfId="3" applyNumberFormat="1" applyFont="1" applyFill="1" applyBorder="1" applyAlignment="1">
      <alignment horizontal="center" vertical="center"/>
    </xf>
    <xf numFmtId="0" fontId="2" fillId="10" borderId="1" xfId="3" applyNumberFormat="1" applyFont="1" applyFill="1" applyBorder="1" applyAlignment="1" applyProtection="1">
      <alignment vertical="center"/>
      <protection locked="0"/>
    </xf>
    <xf numFmtId="0" fontId="2" fillId="10" borderId="5" xfId="3" applyNumberFormat="1" applyFont="1" applyFill="1" applyBorder="1" applyAlignment="1" applyProtection="1">
      <alignment horizontal="center" vertical="center"/>
      <protection locked="0"/>
    </xf>
    <xf numFmtId="0" fontId="2" fillId="10" borderId="10" xfId="3" applyNumberFormat="1" applyFont="1" applyFill="1" applyBorder="1" applyAlignment="1" applyProtection="1">
      <alignment horizontal="center" vertical="center"/>
      <protection locked="0"/>
    </xf>
    <xf numFmtId="0" fontId="2" fillId="12" borderId="20" xfId="3" applyNumberFormat="1" applyFont="1" applyFill="1" applyBorder="1" applyAlignment="1" applyProtection="1">
      <alignment horizontal="center" vertical="center"/>
      <protection locked="0"/>
    </xf>
    <xf numFmtId="0" fontId="2" fillId="10" borderId="35" xfId="3" applyNumberFormat="1" applyFont="1" applyFill="1" applyBorder="1" applyAlignment="1" applyProtection="1">
      <alignment horizontal="center" vertical="center"/>
      <protection locked="0"/>
    </xf>
    <xf numFmtId="0" fontId="2" fillId="10" borderId="8" xfId="3" applyNumberFormat="1" applyFont="1" applyFill="1" applyBorder="1" applyAlignment="1" applyProtection="1">
      <alignment horizontal="center" vertical="center"/>
      <protection locked="0"/>
    </xf>
    <xf numFmtId="0" fontId="12" fillId="10" borderId="4" xfId="3" applyNumberFormat="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Protection="1">
      <protection locked="0"/>
    </xf>
    <xf numFmtId="172" fontId="12" fillId="10" borderId="34" xfId="3" applyNumberFormat="1" applyFont="1" applyFill="1" applyBorder="1" applyAlignment="1" applyProtection="1">
      <alignment horizontal="center" vertical="center"/>
      <protection locked="0"/>
    </xf>
    <xf numFmtId="0" fontId="12" fillId="10" borderId="34" xfId="3" applyFont="1" applyFill="1" applyBorder="1" applyAlignment="1" applyProtection="1">
      <alignment horizontal="center" vertical="center"/>
      <protection locked="0"/>
    </xf>
    <xf numFmtId="0" fontId="12" fillId="10" borderId="9" xfId="3" applyNumberFormat="1" applyFont="1" applyFill="1" applyBorder="1" applyAlignment="1" applyProtection="1">
      <alignment horizontal="center" vertical="center" wrapText="1"/>
      <protection locked="0"/>
    </xf>
    <xf numFmtId="0" fontId="12" fillId="10" borderId="4" xfId="3" applyNumberFormat="1" applyFont="1" applyFill="1" applyBorder="1" applyAlignment="1" applyProtection="1">
      <alignment horizontal="center" vertical="center" wrapText="1"/>
      <protection locked="0"/>
    </xf>
    <xf numFmtId="0" fontId="2" fillId="10" borderId="6" xfId="3" applyNumberFormat="1" applyFont="1" applyFill="1" applyBorder="1" applyAlignment="1" applyProtection="1">
      <alignment horizontal="center" vertical="center"/>
      <protection locked="0"/>
    </xf>
    <xf numFmtId="0" fontId="12" fillId="10" borderId="6" xfId="3" applyNumberFormat="1" applyFont="1" applyFill="1" applyBorder="1" applyAlignment="1" applyProtection="1">
      <alignment horizontal="center" vertical="center"/>
      <protection locked="0"/>
    </xf>
    <xf numFmtId="0" fontId="2" fillId="10" borderId="4" xfId="3" applyNumberFormat="1" applyFont="1" applyFill="1" applyBorder="1" applyAlignment="1" applyProtection="1">
      <alignment horizontal="center" vertical="center"/>
      <protection locked="0"/>
    </xf>
    <xf numFmtId="0" fontId="2" fillId="10" borderId="4" xfId="3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/>
    <xf numFmtId="0" fontId="28" fillId="0" borderId="0" xfId="0" applyFont="1" applyAlignment="1" applyProtection="1">
      <alignment horizontal="center" vertical="center"/>
      <protection locked="0"/>
    </xf>
    <xf numFmtId="0" fontId="27" fillId="0" borderId="36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1" fillId="8" borderId="0" xfId="0" applyFont="1" applyFill="1" applyBorder="1" applyAlignment="1" applyProtection="1">
      <alignment horizontal="left" vertical="top"/>
      <protection locked="0"/>
    </xf>
    <xf numFmtId="0" fontId="27" fillId="8" borderId="36" xfId="0" applyNumberFormat="1" applyFont="1" applyFill="1" applyBorder="1" applyAlignment="1" applyProtection="1">
      <alignment horizontal="left" vertical="top" wrapText="1"/>
      <protection locked="0"/>
    </xf>
    <xf numFmtId="0" fontId="32" fillId="8" borderId="0" xfId="0" applyFont="1" applyFill="1" applyBorder="1" applyAlignment="1" applyProtection="1">
      <alignment horizontal="left" vertical="top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top"/>
      <protection locked="0"/>
    </xf>
    <xf numFmtId="0" fontId="27" fillId="8" borderId="36" xfId="0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center" vertical="top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49" fontId="33" fillId="8" borderId="36" xfId="0" applyNumberFormat="1" applyFont="1" applyFill="1" applyBorder="1" applyAlignment="1" applyProtection="1">
      <alignment horizontal="left" vertical="center"/>
      <protection locked="0"/>
    </xf>
    <xf numFmtId="0" fontId="33" fillId="8" borderId="36" xfId="0" applyNumberFormat="1" applyFont="1" applyFill="1" applyBorder="1" applyAlignment="1" applyProtection="1">
      <alignment horizontal="left" vertical="center"/>
      <protection locked="0"/>
    </xf>
    <xf numFmtId="0" fontId="31" fillId="8" borderId="0" xfId="0" applyFont="1" applyFill="1" applyBorder="1" applyAlignment="1" applyProtection="1">
      <alignment horizontal="left" vertical="center"/>
      <protection locked="0"/>
    </xf>
    <xf numFmtId="0" fontId="27" fillId="8" borderId="36" xfId="0" applyNumberFormat="1" applyFont="1" applyFill="1" applyBorder="1" applyAlignment="1" applyProtection="1">
      <alignment horizontal="left" vertical="center"/>
      <protection locked="0"/>
    </xf>
    <xf numFmtId="0" fontId="27" fillId="0" borderId="36" xfId="0" applyNumberFormat="1" applyFont="1" applyFill="1" applyBorder="1" applyAlignment="1" applyProtection="1">
      <alignment horizontal="center" vertical="top"/>
      <protection locked="0"/>
    </xf>
    <xf numFmtId="0" fontId="27" fillId="8" borderId="36" xfId="0" applyNumberFormat="1" applyFont="1" applyFill="1" applyBorder="1" applyAlignment="1" applyProtection="1">
      <alignment horizontal="center" vertical="top"/>
      <protection locked="0"/>
    </xf>
    <xf numFmtId="0" fontId="27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 applyProtection="1">
      <alignment horizontal="left" vertical="top"/>
      <protection locked="0"/>
    </xf>
    <xf numFmtId="0" fontId="31" fillId="8" borderId="0" xfId="0" applyFont="1" applyFill="1" applyBorder="1" applyAlignment="1" applyProtection="1">
      <alignment horizontal="right" vertical="center"/>
      <protection locked="0"/>
    </xf>
    <xf numFmtId="14" fontId="27" fillId="8" borderId="36" xfId="0" applyNumberFormat="1" applyFont="1" applyFill="1" applyBorder="1" applyAlignment="1" applyProtection="1">
      <alignment horizontal="center" vertical="center"/>
      <protection locked="0"/>
    </xf>
    <xf numFmtId="0" fontId="27" fillId="8" borderId="36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30" xfId="0" applyNumberFormat="1" applyFont="1" applyFill="1" applyBorder="1" applyAlignment="1" applyProtection="1">
      <alignment horizontal="center" vertical="center" textRotation="90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NumberFormat="1" applyFont="1" applyFill="1" applyBorder="1" applyAlignment="1" applyProtection="1">
      <alignment horizontal="right"/>
      <protection locked="0"/>
    </xf>
    <xf numFmtId="0" fontId="6" fillId="0" borderId="39" xfId="0" applyNumberFormat="1" applyFont="1" applyFill="1" applyBorder="1" applyAlignment="1" applyProtection="1">
      <alignment horizontal="right"/>
      <protection locked="0"/>
    </xf>
    <xf numFmtId="0" fontId="6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38" xfId="0" applyNumberFormat="1" applyFont="1" applyFill="1" applyBorder="1" applyAlignment="1" applyProtection="1">
      <alignment horizontal="left" vertical="justify"/>
      <protection locked="0"/>
    </xf>
    <xf numFmtId="0" fontId="6" fillId="0" borderId="39" xfId="0" applyNumberFormat="1" applyFont="1" applyFill="1" applyBorder="1" applyAlignment="1" applyProtection="1">
      <alignment horizontal="left" vertical="justify"/>
      <protection locked="0"/>
    </xf>
    <xf numFmtId="0" fontId="6" fillId="13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30" xfId="0" applyFill="1" applyBorder="1" applyAlignment="1">
      <alignment horizontal="center" vertical="center" textRotation="90" wrapText="1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" fillId="11" borderId="1" xfId="3" applyNumberFormat="1" applyFont="1" applyFill="1" applyBorder="1" applyAlignment="1" applyProtection="1">
      <alignment horizontal="center" vertical="center"/>
      <protection locked="0"/>
    </xf>
    <xf numFmtId="0" fontId="2" fillId="10" borderId="1" xfId="3" applyNumberFormat="1" applyFont="1" applyFill="1" applyBorder="1" applyAlignment="1" applyProtection="1">
      <alignment horizontal="center" vertical="center"/>
      <protection locked="0"/>
    </xf>
    <xf numFmtId="0" fontId="2" fillId="10" borderId="4" xfId="3" applyNumberFormat="1" applyFont="1" applyFill="1" applyBorder="1" applyAlignment="1" applyProtection="1">
      <alignment horizontal="center" vertical="center"/>
      <protection locked="0"/>
    </xf>
    <xf numFmtId="0" fontId="2" fillId="9" borderId="12" xfId="3" applyNumberFormat="1" applyFont="1" applyFill="1" applyBorder="1" applyAlignment="1">
      <alignment horizontal="center" vertical="center" wrapText="1"/>
    </xf>
    <xf numFmtId="0" fontId="2" fillId="0" borderId="13" xfId="3" applyNumberFormat="1" applyFont="1" applyFill="1" applyBorder="1" applyAlignment="1">
      <alignment horizontal="center" vertical="center" wrapText="1"/>
    </xf>
    <xf numFmtId="0" fontId="12" fillId="0" borderId="1" xfId="3" applyNumberFormat="1" applyFont="1" applyFill="1" applyBorder="1" applyAlignment="1">
      <alignment horizontal="center" vertical="center"/>
    </xf>
    <xf numFmtId="0" fontId="2" fillId="0" borderId="43" xfId="3" applyNumberFormat="1" applyFont="1" applyFill="1" applyBorder="1" applyAlignment="1">
      <alignment horizontal="center" vertical="center" wrapText="1"/>
    </xf>
    <xf numFmtId="0" fontId="2" fillId="9" borderId="44" xfId="3" applyNumberFormat="1" applyFont="1" applyFill="1" applyBorder="1" applyAlignment="1">
      <alignment horizontal="center" vertical="center"/>
    </xf>
    <xf numFmtId="0" fontId="2" fillId="9" borderId="41" xfId="3" applyNumberFormat="1" applyFont="1" applyFill="1" applyBorder="1" applyAlignment="1">
      <alignment horizontal="center" vertical="center"/>
    </xf>
    <xf numFmtId="0" fontId="2" fillId="9" borderId="42" xfId="3" applyNumberFormat="1" applyFont="1" applyFill="1" applyBorder="1" applyAlignment="1">
      <alignment horizontal="center" vertical="center"/>
    </xf>
    <xf numFmtId="0" fontId="2" fillId="11" borderId="4" xfId="3" applyNumberFormat="1" applyFont="1" applyFill="1" applyBorder="1" applyAlignment="1">
      <alignment horizontal="center" vertical="center"/>
    </xf>
    <xf numFmtId="0" fontId="2" fillId="11" borderId="5" xfId="3" applyNumberFormat="1" applyFont="1" applyFill="1" applyBorder="1" applyAlignment="1" applyProtection="1">
      <alignment horizontal="center" vertical="center"/>
      <protection locked="0"/>
    </xf>
    <xf numFmtId="0" fontId="2" fillId="11" borderId="6" xfId="3" applyNumberFormat="1" applyFont="1" applyFill="1" applyBorder="1" applyAlignment="1" applyProtection="1">
      <alignment horizontal="center" vertical="center"/>
      <protection locked="0"/>
    </xf>
    <xf numFmtId="0" fontId="2" fillId="11" borderId="13" xfId="3" applyNumberFormat="1" applyFont="1" applyFill="1" applyBorder="1" applyAlignment="1">
      <alignment horizontal="center" vertical="center" wrapText="1"/>
    </xf>
    <xf numFmtId="0" fontId="2" fillId="11" borderId="12" xfId="3" applyNumberFormat="1" applyFont="1" applyFill="1" applyBorder="1" applyAlignment="1">
      <alignment horizontal="center" vertical="center" wrapText="1"/>
    </xf>
    <xf numFmtId="0" fontId="2" fillId="0" borderId="22" xfId="3" applyNumberFormat="1" applyFont="1" applyFill="1" applyBorder="1" applyAlignment="1">
      <alignment horizontal="center" vertical="center"/>
    </xf>
    <xf numFmtId="0" fontId="2" fillId="0" borderId="26" xfId="3" applyNumberFormat="1" applyFont="1" applyFill="1" applyBorder="1" applyAlignment="1">
      <alignment horizontal="center" vertical="center"/>
    </xf>
    <xf numFmtId="0" fontId="2" fillId="0" borderId="21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>
      <alignment horizontal="left" vertical="center" wrapText="1"/>
    </xf>
    <xf numFmtId="0" fontId="2" fillId="0" borderId="35" xfId="3" applyNumberFormat="1" applyFont="1" applyFill="1" applyBorder="1" applyAlignment="1">
      <alignment horizontal="left" vertical="center" wrapText="1"/>
    </xf>
    <xf numFmtId="0" fontId="2" fillId="0" borderId="41" xfId="3" applyNumberFormat="1" applyFont="1" applyFill="1" applyBorder="1" applyAlignment="1">
      <alignment horizontal="center" vertical="center" wrapText="1"/>
    </xf>
    <xf numFmtId="0" fontId="2" fillId="0" borderId="42" xfId="3" applyNumberFormat="1" applyFont="1" applyFill="1" applyBorder="1" applyAlignment="1">
      <alignment horizontal="center" vertical="center" wrapText="1"/>
    </xf>
    <xf numFmtId="0" fontId="2" fillId="0" borderId="1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3" applyNumberFormat="1" applyFont="1" applyFill="1" applyBorder="1" applyAlignment="1" applyProtection="1">
      <alignment horizontal="center" vertical="center"/>
      <protection locked="0"/>
    </xf>
    <xf numFmtId="0" fontId="2" fillId="0" borderId="1" xfId="3" applyNumberFormat="1" applyFont="1" applyFill="1" applyBorder="1" applyAlignment="1">
      <alignment horizontal="right" vertical="center"/>
    </xf>
    <xf numFmtId="0" fontId="2" fillId="0" borderId="1" xfId="3" applyNumberFormat="1" applyFont="1" applyFill="1" applyBorder="1" applyAlignment="1">
      <alignment horizontal="center" vertical="center"/>
    </xf>
    <xf numFmtId="0" fontId="2" fillId="0" borderId="4" xfId="3" applyNumberFormat="1" applyFont="1" applyFill="1" applyBorder="1" applyAlignment="1">
      <alignment horizontal="right" vertical="center"/>
    </xf>
    <xf numFmtId="0" fontId="2" fillId="9" borderId="1" xfId="3" applyNumberFormat="1" applyFont="1" applyFill="1" applyBorder="1" applyAlignment="1">
      <alignment horizontal="center" vertical="center"/>
    </xf>
    <xf numFmtId="0" fontId="2" fillId="9" borderId="4" xfId="3" applyNumberFormat="1" applyFont="1" applyFill="1" applyBorder="1" applyAlignment="1">
      <alignment horizontal="center" vertical="center"/>
    </xf>
    <xf numFmtId="0" fontId="2" fillId="0" borderId="1" xfId="3" applyNumberFormat="1" applyFont="1" applyFill="1" applyBorder="1" applyAlignment="1" applyProtection="1">
      <alignment horizontal="center" vertical="center"/>
      <protection locked="0"/>
    </xf>
    <xf numFmtId="0" fontId="2" fillId="0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2" fillId="0" borderId="2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30" xfId="3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3" applyNumberFormat="1" applyFont="1" applyFill="1" applyBorder="1" applyAlignment="1" applyProtection="1">
      <alignment horizontal="center" vertical="center"/>
      <protection locked="0"/>
    </xf>
    <xf numFmtId="0" fontId="2" fillId="0" borderId="3" xfId="3" applyNumberFormat="1" applyFont="1" applyFill="1" applyBorder="1" applyAlignment="1" applyProtection="1">
      <alignment horizontal="center" vertical="center"/>
      <protection locked="0"/>
    </xf>
    <xf numFmtId="0" fontId="2" fillId="0" borderId="30" xfId="3" applyNumberFormat="1" applyFont="1" applyFill="1" applyBorder="1" applyAlignment="1" applyProtection="1">
      <alignment horizontal="center" vertical="center"/>
      <protection locked="0"/>
    </xf>
    <xf numFmtId="0" fontId="2" fillId="0" borderId="2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40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3" applyNumberFormat="1" applyFont="1" applyFill="1" applyBorder="1" applyAlignment="1" applyProtection="1">
      <alignment horizontal="center" vertical="center"/>
      <protection locked="0"/>
    </xf>
    <xf numFmtId="0" fontId="2" fillId="0" borderId="6" xfId="3" applyNumberFormat="1" applyFont="1" applyFill="1" applyBorder="1" applyAlignment="1" applyProtection="1">
      <alignment horizontal="center" vertical="center"/>
      <protection locked="0"/>
    </xf>
    <xf numFmtId="0" fontId="2" fillId="0" borderId="0" xfId="3" applyFont="1" applyFill="1" applyBorder="1" applyAlignment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  <protection locked="0"/>
    </xf>
    <xf numFmtId="0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10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3" applyNumberFormat="1" applyFont="1" applyFill="1" applyBorder="1" applyAlignment="1" applyProtection="1">
      <alignment horizontal="center" vertical="center" textRotation="90" wrapText="1"/>
      <protection locked="0"/>
    </xf>
    <xf numFmtId="0" fontId="12" fillId="9" borderId="31" xfId="3" applyNumberFormat="1" applyFont="1" applyFill="1" applyBorder="1" applyAlignment="1">
      <alignment horizontal="center" vertical="center"/>
    </xf>
    <xf numFmtId="0" fontId="12" fillId="9" borderId="41" xfId="3" applyNumberFormat="1" applyFont="1" applyFill="1" applyBorder="1" applyAlignment="1">
      <alignment horizontal="center" vertical="center"/>
    </xf>
    <xf numFmtId="0" fontId="12" fillId="9" borderId="42" xfId="3" applyNumberFormat="1" applyFont="1" applyFill="1" applyBorder="1" applyAlignment="1">
      <alignment horizontal="center" vertical="center"/>
    </xf>
    <xf numFmtId="0" fontId="18" fillId="0" borderId="24" xfId="5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0" borderId="3" xfId="0" applyNumberFormat="1" applyFont="1" applyFill="1" applyBorder="1" applyAlignment="1" applyProtection="1">
      <alignment horizontal="center" vertical="top"/>
      <protection locked="0"/>
    </xf>
    <xf numFmtId="0" fontId="6" fillId="0" borderId="30" xfId="0" applyNumberFormat="1" applyFont="1" applyFill="1" applyBorder="1" applyAlignment="1" applyProtection="1">
      <alignment horizontal="center" vertical="top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sheetExplain" xfId="4"/>
    <cellStyle name="Обычный_учплан Сетевой администратор 09.02.06_ГОТОВ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2"/>
  <sheetViews>
    <sheetView showGridLines="0" zoomScale="90" workbookViewId="0">
      <selection activeCell="AS27" sqref="AS27:AV27"/>
    </sheetView>
  </sheetViews>
  <sheetFormatPr defaultColWidth="14.6640625" defaultRowHeight="13.5" customHeight="1"/>
  <cols>
    <col min="1" max="3" width="3.33203125" customWidth="1"/>
    <col min="4" max="4" width="17.1640625" customWidth="1"/>
    <col min="5" max="43" width="3.33203125" customWidth="1"/>
    <col min="44" max="44" width="6.6640625" customWidth="1"/>
    <col min="45" max="47" width="3.33203125" customWidth="1"/>
    <col min="48" max="48" width="0.6640625" customWidth="1"/>
  </cols>
  <sheetData>
    <row r="1" spans="1:48" s="137" customFormat="1" ht="21" customHeight="1">
      <c r="D1" s="138"/>
      <c r="E1" s="138"/>
      <c r="F1" s="138"/>
      <c r="G1" s="246" t="s">
        <v>510</v>
      </c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7" t="s">
        <v>266</v>
      </c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</row>
    <row r="2" spans="1:48" s="139" customFormat="1" ht="17.25" customHeight="1">
      <c r="D2" s="140"/>
      <c r="E2" s="140"/>
      <c r="F2" s="140"/>
      <c r="AF2" s="248" t="s">
        <v>294</v>
      </c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48"/>
    </row>
    <row r="3" spans="1:48" s="139" customFormat="1" ht="3.75" customHeight="1">
      <c r="A3" s="140"/>
      <c r="B3" s="140"/>
      <c r="C3" s="140"/>
      <c r="D3" s="140"/>
      <c r="E3" s="140"/>
      <c r="F3" s="140"/>
    </row>
    <row r="4" spans="1:48" s="139" customFormat="1" ht="17.25" customHeight="1">
      <c r="D4" s="140"/>
      <c r="E4" s="140"/>
      <c r="F4" s="140"/>
      <c r="AF4" s="248" t="s">
        <v>299</v>
      </c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</row>
    <row r="5" spans="1:48" s="137" customFormat="1" ht="23.2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AF5" s="244" t="s">
        <v>267</v>
      </c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</row>
    <row r="6" spans="1:48" s="137" customFormat="1" ht="8.25" customHeight="1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2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</row>
    <row r="7" spans="1:48" s="137" customFormat="1" ht="8.25" customHeight="1">
      <c r="A7" s="242"/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</row>
    <row r="8" spans="1:48" s="135" customFormat="1" ht="8.25" customHeight="1">
      <c r="D8" s="136"/>
      <c r="E8" s="136"/>
      <c r="F8" s="136"/>
    </row>
    <row r="9" spans="1:48" s="135" customFormat="1" ht="38.25" customHeight="1">
      <c r="A9" s="252" t="s">
        <v>268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</row>
    <row r="10" spans="1:48" s="137" customFormat="1" ht="13.5" customHeight="1">
      <c r="A10" s="253" t="s">
        <v>269</v>
      </c>
      <c r="B10" s="253"/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</row>
    <row r="11" spans="1:48" s="137" customFormat="1" ht="30.75" customHeight="1">
      <c r="A11" s="254" t="s">
        <v>511</v>
      </c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</row>
    <row r="12" spans="1:48" s="144" customFormat="1" ht="18.75" customHeight="1">
      <c r="A12" s="255" t="s">
        <v>270</v>
      </c>
      <c r="B12" s="255"/>
      <c r="C12" s="255"/>
      <c r="D12" s="255"/>
      <c r="E12" s="255"/>
      <c r="F12" s="255"/>
      <c r="G12" s="255"/>
      <c r="H12" s="255"/>
      <c r="I12" s="255"/>
      <c r="J12" s="255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55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</row>
    <row r="13" spans="1:48" s="137" customFormat="1" ht="26.25" customHeight="1">
      <c r="A13" s="256" t="s">
        <v>271</v>
      </c>
      <c r="B13" s="256"/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</row>
    <row r="14" spans="1:48" s="146" customFormat="1" ht="17.25" customHeight="1">
      <c r="A14" s="257" t="s">
        <v>514</v>
      </c>
      <c r="B14" s="257"/>
      <c r="C14" s="257"/>
      <c r="D14" s="257"/>
      <c r="E14" s="257"/>
      <c r="F14" s="145"/>
      <c r="G14" s="258" t="s">
        <v>431</v>
      </c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</row>
    <row r="15" spans="1:48" s="144" customFormat="1" ht="19.5" customHeight="1">
      <c r="A15" s="251" t="s">
        <v>513</v>
      </c>
      <c r="B15" s="251"/>
      <c r="C15" s="251"/>
      <c r="D15" s="251"/>
      <c r="E15" s="251"/>
      <c r="F15" s="251"/>
      <c r="G15" s="251" t="s">
        <v>515</v>
      </c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147"/>
    </row>
    <row r="16" spans="1:48" s="137" customFormat="1" ht="19.5" customHeight="1">
      <c r="A16" s="259" t="s">
        <v>517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AV16" s="141"/>
    </row>
    <row r="17" spans="1:48" s="137" customFormat="1" ht="18" customHeight="1">
      <c r="A17" s="259" t="s">
        <v>272</v>
      </c>
      <c r="B17" s="259"/>
      <c r="C17" s="259"/>
      <c r="D17" s="259"/>
      <c r="E17" s="260" t="s">
        <v>512</v>
      </c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</row>
    <row r="18" spans="1:48" s="137" customFormat="1" ht="13.5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42"/>
      <c r="AL18" s="138"/>
      <c r="AM18" s="138"/>
      <c r="AN18" s="138"/>
      <c r="AO18" s="138"/>
      <c r="AP18" s="138"/>
      <c r="AQ18" s="138"/>
      <c r="AR18" s="141"/>
      <c r="AS18" s="141"/>
      <c r="AT18" s="138"/>
      <c r="AU18" s="141"/>
      <c r="AV18" s="141"/>
    </row>
    <row r="19" spans="1:48" s="137" customFormat="1" ht="15" customHeight="1">
      <c r="A19" s="249" t="s">
        <v>273</v>
      </c>
      <c r="B19" s="249"/>
      <c r="C19" s="249"/>
      <c r="D19" s="249"/>
      <c r="E19" s="249"/>
      <c r="F19" s="249"/>
      <c r="G19" s="250" t="s">
        <v>432</v>
      </c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</row>
    <row r="20" spans="1:48" s="137" customFormat="1" ht="13.5" hidden="1" customHeight="1">
      <c r="A20" s="143"/>
      <c r="G20" s="250" t="s">
        <v>274</v>
      </c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</row>
    <row r="21" spans="1:48" s="137" customFormat="1" ht="13.5" hidden="1" customHeight="1">
      <c r="A21" s="143"/>
      <c r="G21" s="250" t="s">
        <v>275</v>
      </c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250"/>
      <c r="AG21" s="250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</row>
    <row r="22" spans="1:48" s="137" customFormat="1" ht="13.5" hidden="1" customHeight="1">
      <c r="A22" s="143"/>
      <c r="G22" s="250" t="s">
        <v>276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250"/>
      <c r="AG22" s="250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</row>
    <row r="23" spans="1:48" s="137" customFormat="1" ht="13.5" hidden="1" customHeight="1">
      <c r="A23" s="143"/>
      <c r="G23" s="250" t="s">
        <v>277</v>
      </c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250"/>
      <c r="AF23" s="250"/>
      <c r="AG23" s="250"/>
      <c r="AH23" s="250"/>
      <c r="AI23" s="250"/>
      <c r="AJ23" s="250"/>
      <c r="AK23" s="250"/>
      <c r="AL23" s="250"/>
      <c r="AM23" s="250"/>
      <c r="AN23" s="250"/>
      <c r="AO23" s="250"/>
      <c r="AP23" s="250"/>
      <c r="AQ23" s="250"/>
      <c r="AR23" s="250"/>
      <c r="AS23" s="250"/>
      <c r="AT23" s="250"/>
      <c r="AU23" s="250"/>
      <c r="AV23" s="250"/>
    </row>
    <row r="24" spans="1:48" s="137" customFormat="1" ht="13.5" hidden="1" customHeight="1">
      <c r="A24" s="143"/>
      <c r="G24" s="250" t="s">
        <v>278</v>
      </c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  <c r="AE24" s="250"/>
      <c r="AF24" s="250"/>
      <c r="AG24" s="250"/>
      <c r="AH24" s="250"/>
      <c r="AI24" s="250"/>
      <c r="AJ24" s="250"/>
      <c r="AK24" s="250"/>
      <c r="AL24" s="250"/>
      <c r="AM24" s="250"/>
      <c r="AN24" s="250"/>
      <c r="AO24" s="250"/>
      <c r="AP24" s="250"/>
      <c r="AQ24" s="250"/>
      <c r="AR24" s="250"/>
      <c r="AS24" s="250"/>
      <c r="AT24" s="250"/>
      <c r="AU24" s="250"/>
      <c r="AV24" s="250"/>
    </row>
    <row r="25" spans="1:48" s="137" customFormat="1" ht="13.5" hidden="1" customHeight="1">
      <c r="A25" s="143"/>
      <c r="G25" s="250" t="s">
        <v>279</v>
      </c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0"/>
      <c r="AM25" s="250"/>
      <c r="AN25" s="250"/>
      <c r="AO25" s="250"/>
      <c r="AP25" s="250"/>
      <c r="AQ25" s="250"/>
      <c r="AR25" s="250"/>
      <c r="AS25" s="250"/>
      <c r="AT25" s="250"/>
      <c r="AU25" s="250"/>
      <c r="AV25" s="250"/>
    </row>
    <row r="26" spans="1:48" s="137" customFormat="1" ht="13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42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41"/>
      <c r="AS26" s="141"/>
      <c r="AT26" s="138"/>
      <c r="AU26" s="141"/>
      <c r="AV26" s="141"/>
    </row>
    <row r="27" spans="1:48" s="137" customFormat="1" ht="17.25" customHeight="1">
      <c r="A27" s="259" t="s">
        <v>280</v>
      </c>
      <c r="B27" s="259"/>
      <c r="C27" s="259"/>
      <c r="D27" s="259"/>
      <c r="E27" s="259"/>
      <c r="F27" s="259"/>
      <c r="G27" s="262" t="s">
        <v>381</v>
      </c>
      <c r="H27" s="262"/>
      <c r="I27" s="262"/>
      <c r="J27" s="262"/>
      <c r="K27" s="262"/>
      <c r="L27" s="262"/>
      <c r="M27" s="262"/>
      <c r="N27" s="262"/>
      <c r="O27" s="138"/>
      <c r="P27" s="259" t="s">
        <v>281</v>
      </c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62" t="s">
        <v>282</v>
      </c>
      <c r="AD27" s="262"/>
      <c r="AE27" s="262"/>
      <c r="AF27" s="262"/>
      <c r="AG27" s="262"/>
      <c r="AH27" s="138"/>
      <c r="AI27" s="259" t="s">
        <v>283</v>
      </c>
      <c r="AJ27" s="259"/>
      <c r="AK27" s="259"/>
      <c r="AL27" s="259"/>
      <c r="AM27" s="259"/>
      <c r="AN27" s="259"/>
      <c r="AO27" s="259"/>
      <c r="AP27" s="259"/>
      <c r="AQ27" s="259"/>
      <c r="AR27" s="259"/>
      <c r="AS27" s="261">
        <v>2021</v>
      </c>
      <c r="AT27" s="261"/>
      <c r="AU27" s="261"/>
      <c r="AV27" s="261"/>
    </row>
    <row r="28" spans="1:48" s="137" customFormat="1" ht="13.5" customHeight="1">
      <c r="A28" s="138"/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41"/>
      <c r="AS28" s="141"/>
      <c r="AT28" s="138"/>
      <c r="AU28" s="141"/>
      <c r="AV28" s="141"/>
    </row>
    <row r="29" spans="1:48" s="137" customFormat="1" ht="18.75" customHeight="1">
      <c r="A29" s="259" t="s">
        <v>284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63" t="s">
        <v>306</v>
      </c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</row>
    <row r="30" spans="1:48" s="144" customFormat="1" ht="13.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264" t="s">
        <v>285</v>
      </c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4"/>
      <c r="AN30" s="264"/>
      <c r="AO30" s="264"/>
      <c r="AP30" s="264"/>
      <c r="AQ30" s="264"/>
      <c r="AR30" s="264"/>
      <c r="AS30" s="264"/>
      <c r="AT30" s="264"/>
      <c r="AU30" s="264"/>
      <c r="AV30" s="264"/>
    </row>
    <row r="31" spans="1:48" s="137" customFormat="1" ht="7.5" customHeight="1"/>
    <row r="32" spans="1:48" s="137" customFormat="1" ht="13.5" customHeight="1">
      <c r="A32" s="259" t="s">
        <v>286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65" t="s">
        <v>287</v>
      </c>
      <c r="M32" s="265"/>
      <c r="N32" s="266">
        <v>42713</v>
      </c>
      <c r="O32" s="267"/>
      <c r="P32" s="267"/>
      <c r="Q32" s="267"/>
      <c r="R32" s="267"/>
      <c r="S32" s="265" t="s">
        <v>288</v>
      </c>
      <c r="T32" s="265"/>
      <c r="U32" s="260">
        <v>1580</v>
      </c>
      <c r="V32" s="260"/>
      <c r="W32" s="260"/>
      <c r="X32" s="260"/>
      <c r="Y32" s="260"/>
      <c r="Z32" s="260"/>
    </row>
  </sheetData>
  <mergeCells count="41">
    <mergeCell ref="A29:T29"/>
    <mergeCell ref="U29:AV29"/>
    <mergeCell ref="U30:AV30"/>
    <mergeCell ref="A32:K32"/>
    <mergeCell ref="L32:M32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G15:AU15"/>
    <mergeCell ref="A16:N16"/>
    <mergeCell ref="A17:D17"/>
    <mergeCell ref="E17:AV17"/>
    <mergeCell ref="AI27:AR27"/>
    <mergeCell ref="AS27:AV27"/>
    <mergeCell ref="G20:AV20"/>
    <mergeCell ref="G21:AV21"/>
    <mergeCell ref="G22:AV22"/>
    <mergeCell ref="G23:AV23"/>
    <mergeCell ref="A19:F19"/>
    <mergeCell ref="G19:AV19"/>
    <mergeCell ref="A15:F15"/>
    <mergeCell ref="A9:AV9"/>
    <mergeCell ref="A10:AV10"/>
    <mergeCell ref="A11:AV11"/>
    <mergeCell ref="A12:AV12"/>
    <mergeCell ref="A13:AV13"/>
    <mergeCell ref="A14:E14"/>
    <mergeCell ref="G14:AV14"/>
    <mergeCell ref="A5:L7"/>
    <mergeCell ref="AF5:AV5"/>
    <mergeCell ref="AF6:AV7"/>
    <mergeCell ref="G1:AE1"/>
    <mergeCell ref="AF1:AV1"/>
    <mergeCell ref="AF2:AV2"/>
    <mergeCell ref="AF4:AV4"/>
  </mergeCells>
  <phoneticPr fontId="0" type="noConversion"/>
  <pageMargins left="0.74803149606299213" right="0.74803149606299213" top="0.98425196850393704" bottom="0.98425196850393704" header="0" footer="0"/>
  <pageSetup paperSize="9" scale="95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183"/>
  <sheetViews>
    <sheetView showGridLines="0" zoomScale="90" zoomScaleNormal="100" workbookViewId="0">
      <selection activeCell="C143" sqref="C143"/>
    </sheetView>
  </sheetViews>
  <sheetFormatPr defaultColWidth="14.6640625" defaultRowHeight="13.5" customHeight="1"/>
  <cols>
    <col min="1" max="1" width="6.5" customWidth="1"/>
    <col min="2" max="2" width="6.33203125" customWidth="1"/>
    <col min="3" max="3" width="5.83203125" customWidth="1"/>
    <col min="4" max="6" width="3" customWidth="1"/>
    <col min="7" max="9" width="3.33203125" customWidth="1"/>
    <col min="10" max="12" width="3" customWidth="1"/>
    <col min="13" max="15" width="3.33203125" customWidth="1"/>
    <col min="16" max="18" width="3.1640625" customWidth="1"/>
    <col min="19" max="21" width="3.33203125" customWidth="1"/>
    <col min="22" max="24" width="3" customWidth="1"/>
    <col min="25" max="30" width="3.1640625" customWidth="1"/>
    <col min="31" max="37" width="3" customWidth="1"/>
    <col min="38" max="44" width="3.33203125" customWidth="1"/>
    <col min="45" max="47" width="3" customWidth="1"/>
    <col min="48" max="63" width="3.33203125" customWidth="1"/>
  </cols>
  <sheetData>
    <row r="1" spans="3:63" ht="7.5" customHeight="1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3:63" ht="19.5" customHeight="1">
      <c r="C2" s="271" t="s">
        <v>170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</row>
    <row r="3" spans="3:63" ht="11.25" customHeight="1">
      <c r="C3" s="270" t="s">
        <v>171</v>
      </c>
      <c r="D3" s="270" t="s">
        <v>172</v>
      </c>
      <c r="E3" s="270"/>
      <c r="F3" s="270"/>
      <c r="G3" s="270"/>
      <c r="H3" s="268" t="s">
        <v>173</v>
      </c>
      <c r="I3" s="270" t="s">
        <v>174</v>
      </c>
      <c r="J3" s="270"/>
      <c r="K3" s="270"/>
      <c r="L3" s="268" t="s">
        <v>175</v>
      </c>
      <c r="M3" s="270" t="s">
        <v>176</v>
      </c>
      <c r="N3" s="270"/>
      <c r="O3" s="270"/>
      <c r="P3" s="2"/>
      <c r="Q3" s="270" t="s">
        <v>177</v>
      </c>
      <c r="R3" s="270"/>
      <c r="S3" s="270"/>
      <c r="T3" s="270"/>
      <c r="U3" s="268" t="s">
        <v>178</v>
      </c>
      <c r="V3" s="270" t="s">
        <v>179</v>
      </c>
      <c r="W3" s="270"/>
      <c r="X3" s="270"/>
      <c r="Y3" s="268" t="s">
        <v>180</v>
      </c>
      <c r="Z3" s="270" t="s">
        <v>181</v>
      </c>
      <c r="AA3" s="270"/>
      <c r="AB3" s="270"/>
      <c r="AC3" s="268" t="s">
        <v>182</v>
      </c>
      <c r="AD3" s="270" t="s">
        <v>183</v>
      </c>
      <c r="AE3" s="270"/>
      <c r="AF3" s="270"/>
      <c r="AG3" s="270"/>
      <c r="AH3" s="268" t="s">
        <v>184</v>
      </c>
      <c r="AI3" s="270" t="s">
        <v>185</v>
      </c>
      <c r="AJ3" s="270"/>
      <c r="AK3" s="270"/>
      <c r="AL3" s="268" t="s">
        <v>186</v>
      </c>
      <c r="AM3" s="270" t="s">
        <v>187</v>
      </c>
      <c r="AN3" s="270"/>
      <c r="AO3" s="270"/>
      <c r="AP3" s="270"/>
      <c r="AQ3" s="270" t="s">
        <v>188</v>
      </c>
      <c r="AR3" s="270"/>
      <c r="AS3" s="270"/>
      <c r="AT3" s="270"/>
      <c r="AU3" s="268" t="s">
        <v>189</v>
      </c>
      <c r="AV3" s="270" t="s">
        <v>190</v>
      </c>
      <c r="AW3" s="270"/>
      <c r="AX3" s="270"/>
      <c r="AY3" s="268" t="s">
        <v>191</v>
      </c>
      <c r="AZ3" s="270" t="s">
        <v>192</v>
      </c>
      <c r="BA3" s="270"/>
      <c r="BB3" s="270"/>
      <c r="BC3" s="270"/>
      <c r="BD3" s="3"/>
      <c r="BE3" s="3"/>
      <c r="BF3" s="3"/>
      <c r="BG3" s="3"/>
      <c r="BH3" s="3"/>
      <c r="BI3" s="3"/>
      <c r="BJ3" s="3"/>
      <c r="BK3" s="3"/>
    </row>
    <row r="4" spans="3:63" ht="60.75" customHeight="1">
      <c r="C4" s="270"/>
      <c r="D4" s="4" t="s">
        <v>193</v>
      </c>
      <c r="E4" s="4" t="s">
        <v>194</v>
      </c>
      <c r="F4" s="4" t="s">
        <v>195</v>
      </c>
      <c r="G4" s="4" t="s">
        <v>196</v>
      </c>
      <c r="H4" s="269"/>
      <c r="I4" s="4" t="s">
        <v>197</v>
      </c>
      <c r="J4" s="4" t="s">
        <v>198</v>
      </c>
      <c r="K4" s="4" t="s">
        <v>199</v>
      </c>
      <c r="L4" s="269"/>
      <c r="M4" s="4" t="s">
        <v>200</v>
      </c>
      <c r="N4" s="4" t="s">
        <v>201</v>
      </c>
      <c r="O4" s="4" t="s">
        <v>202</v>
      </c>
      <c r="P4" s="4" t="s">
        <v>203</v>
      </c>
      <c r="Q4" s="4" t="s">
        <v>193</v>
      </c>
      <c r="R4" s="4" t="s">
        <v>194</v>
      </c>
      <c r="S4" s="4" t="s">
        <v>195</v>
      </c>
      <c r="T4" s="4" t="s">
        <v>196</v>
      </c>
      <c r="U4" s="269"/>
      <c r="V4" s="4" t="s">
        <v>204</v>
      </c>
      <c r="W4" s="4" t="s">
        <v>205</v>
      </c>
      <c r="X4" s="4" t="s">
        <v>206</v>
      </c>
      <c r="Y4" s="269"/>
      <c r="Z4" s="4" t="s">
        <v>207</v>
      </c>
      <c r="AA4" s="4" t="s">
        <v>208</v>
      </c>
      <c r="AB4" s="4" t="s">
        <v>209</v>
      </c>
      <c r="AC4" s="269"/>
      <c r="AD4" s="4" t="s">
        <v>207</v>
      </c>
      <c r="AE4" s="4" t="s">
        <v>208</v>
      </c>
      <c r="AF4" s="4" t="s">
        <v>209</v>
      </c>
      <c r="AG4" s="4" t="s">
        <v>210</v>
      </c>
      <c r="AH4" s="269"/>
      <c r="AI4" s="4" t="s">
        <v>197</v>
      </c>
      <c r="AJ4" s="4" t="s">
        <v>198</v>
      </c>
      <c r="AK4" s="4" t="s">
        <v>199</v>
      </c>
      <c r="AL4" s="269"/>
      <c r="AM4" s="4" t="s">
        <v>211</v>
      </c>
      <c r="AN4" s="4" t="s">
        <v>212</v>
      </c>
      <c r="AO4" s="4" t="s">
        <v>213</v>
      </c>
      <c r="AP4" s="4" t="s">
        <v>214</v>
      </c>
      <c r="AQ4" s="4" t="s">
        <v>193</v>
      </c>
      <c r="AR4" s="4" t="s">
        <v>194</v>
      </c>
      <c r="AS4" s="4" t="s">
        <v>195</v>
      </c>
      <c r="AT4" s="4" t="s">
        <v>196</v>
      </c>
      <c r="AU4" s="269"/>
      <c r="AV4" s="4" t="s">
        <v>197</v>
      </c>
      <c r="AW4" s="4" t="s">
        <v>198</v>
      </c>
      <c r="AX4" s="4" t="s">
        <v>199</v>
      </c>
      <c r="AY4" s="269"/>
      <c r="AZ4" s="4" t="s">
        <v>200</v>
      </c>
      <c r="BA4" s="4" t="s">
        <v>201</v>
      </c>
      <c r="BB4" s="4" t="s">
        <v>202</v>
      </c>
      <c r="BC4" s="5" t="s">
        <v>215</v>
      </c>
      <c r="BD4" s="3"/>
      <c r="BE4" s="3"/>
      <c r="BF4" s="3"/>
      <c r="BG4" s="3"/>
      <c r="BH4" s="3"/>
      <c r="BI4" s="3"/>
      <c r="BJ4" s="3"/>
      <c r="BK4" s="3"/>
    </row>
    <row r="5" spans="3:63" ht="9.75" customHeight="1">
      <c r="C5" s="270"/>
      <c r="D5" s="11" t="s">
        <v>25</v>
      </c>
      <c r="E5" s="2" t="s">
        <v>10</v>
      </c>
      <c r="F5" s="2" t="s">
        <v>11</v>
      </c>
      <c r="G5" s="2" t="s">
        <v>12</v>
      </c>
      <c r="H5" s="2" t="s">
        <v>30</v>
      </c>
      <c r="I5" s="2" t="s">
        <v>13</v>
      </c>
      <c r="J5" s="2" t="s">
        <v>14</v>
      </c>
      <c r="K5" s="2" t="s">
        <v>15</v>
      </c>
      <c r="L5" s="2" t="s">
        <v>16</v>
      </c>
      <c r="M5" s="2" t="s">
        <v>17</v>
      </c>
      <c r="N5" s="2" t="s">
        <v>18</v>
      </c>
      <c r="O5" s="2" t="s">
        <v>19</v>
      </c>
      <c r="P5" s="2" t="s">
        <v>20</v>
      </c>
      <c r="Q5" s="2" t="s">
        <v>21</v>
      </c>
      <c r="R5" s="2" t="s">
        <v>22</v>
      </c>
      <c r="S5" s="2" t="s">
        <v>23</v>
      </c>
      <c r="T5" s="2" t="s">
        <v>69</v>
      </c>
      <c r="U5" s="2" t="s">
        <v>24</v>
      </c>
      <c r="V5" s="2" t="s">
        <v>26</v>
      </c>
      <c r="W5" s="11" t="s">
        <v>27</v>
      </c>
      <c r="X5" s="2" t="s">
        <v>28</v>
      </c>
      <c r="Y5" s="2" t="s">
        <v>29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76</v>
      </c>
      <c r="AF5" s="2" t="s">
        <v>77</v>
      </c>
      <c r="AG5" s="2" t="s">
        <v>36</v>
      </c>
      <c r="AH5" s="2" t="s">
        <v>78</v>
      </c>
      <c r="AI5" s="2" t="s">
        <v>37</v>
      </c>
      <c r="AJ5" s="2" t="s">
        <v>38</v>
      </c>
      <c r="AK5" s="2" t="s">
        <v>39</v>
      </c>
      <c r="AL5" s="2" t="s">
        <v>40</v>
      </c>
      <c r="AM5" s="2" t="s">
        <v>41</v>
      </c>
      <c r="AN5" s="2" t="s">
        <v>42</v>
      </c>
      <c r="AO5" s="2" t="s">
        <v>43</v>
      </c>
      <c r="AP5" s="2" t="s">
        <v>44</v>
      </c>
      <c r="AQ5" s="2" t="s">
        <v>45</v>
      </c>
      <c r="AR5" s="2" t="s">
        <v>46</v>
      </c>
      <c r="AS5" s="2" t="s">
        <v>86</v>
      </c>
      <c r="AT5" s="2" t="s">
        <v>87</v>
      </c>
      <c r="AU5" s="2" t="s">
        <v>63</v>
      </c>
      <c r="AV5" s="2" t="s">
        <v>88</v>
      </c>
      <c r="AW5" s="2" t="s">
        <v>89</v>
      </c>
      <c r="AX5" s="2" t="s">
        <v>115</v>
      </c>
      <c r="AY5" s="2" t="s">
        <v>116</v>
      </c>
      <c r="AZ5" s="2" t="s">
        <v>117</v>
      </c>
      <c r="BA5" s="2" t="s">
        <v>118</v>
      </c>
      <c r="BB5" s="2" t="s">
        <v>119</v>
      </c>
      <c r="BC5" s="6" t="s">
        <v>120</v>
      </c>
      <c r="BD5" s="3"/>
      <c r="BE5" s="3"/>
      <c r="BF5" s="3"/>
      <c r="BG5" s="3"/>
      <c r="BH5" s="3"/>
      <c r="BI5" s="3"/>
      <c r="BJ5" s="3"/>
      <c r="BK5" s="3"/>
    </row>
    <row r="6" spans="3:63" ht="10.5" customHeight="1">
      <c r="C6" s="272" t="s">
        <v>216</v>
      </c>
      <c r="D6" s="273"/>
      <c r="E6" s="274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U6" s="273" t="s">
        <v>217</v>
      </c>
      <c r="V6" s="277" t="s">
        <v>217</v>
      </c>
      <c r="W6" s="278" t="s">
        <v>218</v>
      </c>
      <c r="X6" s="274"/>
      <c r="Y6" s="273"/>
      <c r="Z6" s="273"/>
      <c r="AA6" s="273"/>
      <c r="AB6" s="273"/>
      <c r="AC6" s="273"/>
      <c r="AD6" s="273"/>
      <c r="AE6" s="273"/>
      <c r="AF6" s="273"/>
      <c r="AG6" s="273"/>
      <c r="AH6" s="273"/>
      <c r="AI6" s="273"/>
      <c r="AJ6" s="273"/>
      <c r="AK6" s="273"/>
      <c r="AL6" s="273"/>
      <c r="AM6" s="273"/>
      <c r="AN6" s="273"/>
      <c r="AO6" s="273"/>
      <c r="AP6" s="273"/>
      <c r="AQ6" s="273"/>
      <c r="AR6" s="273"/>
      <c r="AS6" s="275" t="s">
        <v>218</v>
      </c>
      <c r="AT6" s="273" t="s">
        <v>218</v>
      </c>
      <c r="AU6" s="273" t="s">
        <v>217</v>
      </c>
      <c r="AV6" s="273" t="s">
        <v>217</v>
      </c>
      <c r="AW6" s="273" t="s">
        <v>217</v>
      </c>
      <c r="AX6" s="273" t="s">
        <v>217</v>
      </c>
      <c r="AY6" s="273" t="s">
        <v>217</v>
      </c>
      <c r="AZ6" s="273" t="s">
        <v>217</v>
      </c>
      <c r="BA6" s="273" t="s">
        <v>217</v>
      </c>
      <c r="BB6" s="273" t="s">
        <v>217</v>
      </c>
      <c r="BC6" s="273" t="s">
        <v>217</v>
      </c>
      <c r="BD6" s="8"/>
      <c r="BE6" s="7"/>
      <c r="BF6" s="3"/>
      <c r="BG6" s="3"/>
      <c r="BH6" s="3"/>
      <c r="BI6" s="3"/>
      <c r="BJ6" s="3"/>
      <c r="BK6" s="3"/>
    </row>
    <row r="7" spans="3:63" ht="10.5" customHeight="1">
      <c r="C7" s="272"/>
      <c r="D7" s="273"/>
      <c r="E7" s="274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U7" s="273"/>
      <c r="V7" s="277"/>
      <c r="W7" s="279"/>
      <c r="X7" s="274"/>
      <c r="Y7" s="273"/>
      <c r="Z7" s="273"/>
      <c r="AA7" s="273"/>
      <c r="AB7" s="273"/>
      <c r="AC7" s="273"/>
      <c r="AD7" s="273"/>
      <c r="AE7" s="273"/>
      <c r="AF7" s="273"/>
      <c r="AG7" s="273"/>
      <c r="AH7" s="273"/>
      <c r="AI7" s="273"/>
      <c r="AJ7" s="273"/>
      <c r="AK7" s="273"/>
      <c r="AL7" s="273"/>
      <c r="AM7" s="273"/>
      <c r="AN7" s="273"/>
      <c r="AO7" s="273"/>
      <c r="AP7" s="273"/>
      <c r="AQ7" s="273"/>
      <c r="AR7" s="273"/>
      <c r="AS7" s="276"/>
      <c r="AT7" s="273"/>
      <c r="AU7" s="273"/>
      <c r="AV7" s="273"/>
      <c r="AW7" s="273"/>
      <c r="AX7" s="273"/>
      <c r="AY7" s="273"/>
      <c r="AZ7" s="273"/>
      <c r="BA7" s="273"/>
      <c r="BB7" s="273"/>
      <c r="BC7" s="273"/>
      <c r="BD7" s="3"/>
      <c r="BE7" s="3"/>
      <c r="BF7" s="3"/>
      <c r="BG7" s="3"/>
      <c r="BH7" s="3"/>
      <c r="BI7" s="3"/>
      <c r="BJ7" s="3"/>
      <c r="BK7" s="3"/>
    </row>
    <row r="8" spans="3:63" s="3" customFormat="1" ht="10.5" customHeight="1">
      <c r="C8" s="272" t="s">
        <v>219</v>
      </c>
      <c r="D8" s="273"/>
      <c r="E8" s="274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 t="s">
        <v>218</v>
      </c>
      <c r="U8" s="273" t="s">
        <v>217</v>
      </c>
      <c r="V8" s="277" t="s">
        <v>217</v>
      </c>
      <c r="W8" s="273"/>
      <c r="X8" s="274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3"/>
      <c r="AO8" s="280">
        <v>0</v>
      </c>
      <c r="AP8" s="280">
        <v>0</v>
      </c>
      <c r="AQ8" s="280">
        <v>8</v>
      </c>
      <c r="AR8" s="280">
        <v>8</v>
      </c>
      <c r="AS8" s="280">
        <v>8</v>
      </c>
      <c r="AT8" s="273" t="s">
        <v>218</v>
      </c>
      <c r="AU8" s="273" t="s">
        <v>217</v>
      </c>
      <c r="AV8" s="273" t="s">
        <v>217</v>
      </c>
      <c r="AW8" s="273" t="s">
        <v>217</v>
      </c>
      <c r="AX8" s="273" t="s">
        <v>217</v>
      </c>
      <c r="AY8" s="273" t="s">
        <v>217</v>
      </c>
      <c r="AZ8" s="273" t="s">
        <v>217</v>
      </c>
      <c r="BA8" s="273" t="s">
        <v>217</v>
      </c>
      <c r="BB8" s="273" t="s">
        <v>217</v>
      </c>
      <c r="BC8" s="273" t="s">
        <v>217</v>
      </c>
      <c r="BD8" s="8"/>
      <c r="BE8" s="7"/>
      <c r="BF8" s="8"/>
      <c r="BG8" s="8"/>
      <c r="BH8" s="7"/>
      <c r="BI8" s="8"/>
      <c r="BJ8" s="8"/>
      <c r="BK8" s="7"/>
    </row>
    <row r="9" spans="3:63" s="3" customFormat="1" ht="10.5" customHeight="1">
      <c r="C9" s="272"/>
      <c r="D9" s="273"/>
      <c r="E9" s="274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7"/>
      <c r="W9" s="273"/>
      <c r="X9" s="274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80"/>
      <c r="AP9" s="280"/>
      <c r="AQ9" s="280"/>
      <c r="AR9" s="280"/>
      <c r="AS9" s="280"/>
      <c r="AT9" s="273"/>
      <c r="AU9" s="273"/>
      <c r="AV9" s="273"/>
      <c r="AW9" s="273"/>
      <c r="AX9" s="273"/>
      <c r="AY9" s="273"/>
      <c r="AZ9" s="273"/>
      <c r="BA9" s="273"/>
      <c r="BB9" s="273"/>
      <c r="BC9" s="273"/>
      <c r="BD9" s="8"/>
      <c r="BE9" s="7"/>
      <c r="BF9" s="8"/>
      <c r="BG9" s="8"/>
      <c r="BH9" s="7"/>
      <c r="BI9" s="8"/>
      <c r="BJ9" s="8"/>
      <c r="BK9" s="7"/>
    </row>
    <row r="10" spans="3:63" s="3" customFormat="1" ht="10.5" customHeight="1">
      <c r="C10" s="272" t="s">
        <v>220</v>
      </c>
      <c r="D10" s="273"/>
      <c r="E10" s="274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81">
        <v>0</v>
      </c>
      <c r="S10" s="281">
        <v>0</v>
      </c>
      <c r="T10" s="273" t="s">
        <v>218</v>
      </c>
      <c r="U10" s="273" t="s">
        <v>217</v>
      </c>
      <c r="V10" s="277" t="s">
        <v>217</v>
      </c>
      <c r="W10" s="273"/>
      <c r="X10" s="274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82">
        <v>0</v>
      </c>
      <c r="AM10" s="282">
        <v>0</v>
      </c>
      <c r="AN10" s="282">
        <v>8</v>
      </c>
      <c r="AO10" s="282">
        <v>8</v>
      </c>
      <c r="AP10" s="282">
        <v>8</v>
      </c>
      <c r="AQ10" s="282">
        <v>8</v>
      </c>
      <c r="AR10" s="281">
        <v>8</v>
      </c>
      <c r="AS10" s="281">
        <v>8</v>
      </c>
      <c r="AT10" s="281">
        <v>8</v>
      </c>
      <c r="AU10" s="273" t="s">
        <v>218</v>
      </c>
      <c r="AV10" s="273" t="s">
        <v>217</v>
      </c>
      <c r="AW10" s="273" t="s">
        <v>217</v>
      </c>
      <c r="AX10" s="273" t="s">
        <v>217</v>
      </c>
      <c r="AY10" s="273" t="s">
        <v>217</v>
      </c>
      <c r="AZ10" s="273" t="s">
        <v>217</v>
      </c>
      <c r="BA10" s="273" t="s">
        <v>217</v>
      </c>
      <c r="BB10" s="273" t="s">
        <v>217</v>
      </c>
      <c r="BC10" s="273" t="s">
        <v>217</v>
      </c>
      <c r="BD10" s="8"/>
      <c r="BE10" s="7"/>
      <c r="BF10" s="8"/>
      <c r="BG10" s="8"/>
      <c r="BH10" s="7"/>
      <c r="BI10" s="8"/>
      <c r="BJ10" s="8"/>
      <c r="BK10" s="7"/>
    </row>
    <row r="11" spans="3:63" s="3" customFormat="1" ht="10.5" customHeight="1">
      <c r="C11" s="272"/>
      <c r="D11" s="273"/>
      <c r="E11" s="274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81"/>
      <c r="S11" s="281"/>
      <c r="T11" s="273"/>
      <c r="U11" s="273"/>
      <c r="V11" s="277"/>
      <c r="W11" s="273"/>
      <c r="X11" s="274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82"/>
      <c r="AM11" s="282"/>
      <c r="AN11" s="282"/>
      <c r="AO11" s="282"/>
      <c r="AP11" s="282"/>
      <c r="AQ11" s="282"/>
      <c r="AR11" s="281"/>
      <c r="AS11" s="281"/>
      <c r="AT11" s="281"/>
      <c r="AU11" s="273"/>
      <c r="AV11" s="273"/>
      <c r="AW11" s="273"/>
      <c r="AX11" s="273"/>
      <c r="AY11" s="273"/>
      <c r="AZ11" s="273"/>
      <c r="BA11" s="273"/>
      <c r="BB11" s="273"/>
      <c r="BC11" s="273"/>
      <c r="BD11" s="8"/>
      <c r="BE11" s="7"/>
      <c r="BF11" s="8"/>
      <c r="BG11" s="8"/>
      <c r="BH11" s="7"/>
      <c r="BI11" s="8"/>
      <c r="BJ11" s="8"/>
      <c r="BK11" s="7"/>
    </row>
    <row r="12" spans="3:63" s="3" customFormat="1" ht="10.5" customHeight="1">
      <c r="C12" s="272" t="s">
        <v>221</v>
      </c>
      <c r="D12" s="273"/>
      <c r="E12" s="274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83">
        <v>0</v>
      </c>
      <c r="R12" s="283">
        <v>0</v>
      </c>
      <c r="S12" s="283">
        <v>0</v>
      </c>
      <c r="T12" s="273" t="s">
        <v>218</v>
      </c>
      <c r="U12" s="273" t="s">
        <v>217</v>
      </c>
      <c r="V12" s="277" t="s">
        <v>217</v>
      </c>
      <c r="W12" s="273"/>
      <c r="X12" s="274"/>
      <c r="Y12" s="273"/>
      <c r="Z12" s="273"/>
      <c r="AA12" s="273"/>
      <c r="AB12" s="273"/>
      <c r="AC12" s="273"/>
      <c r="AD12" s="273"/>
      <c r="AE12" s="273"/>
      <c r="AF12" s="283">
        <v>8</v>
      </c>
      <c r="AG12" s="283">
        <v>8</v>
      </c>
      <c r="AH12" s="283">
        <v>8</v>
      </c>
      <c r="AI12" s="283">
        <v>8</v>
      </c>
      <c r="AJ12" s="273" t="s">
        <v>218</v>
      </c>
      <c r="AK12" s="273" t="s">
        <v>433</v>
      </c>
      <c r="AL12" s="273" t="s">
        <v>222</v>
      </c>
      <c r="AM12" s="273" t="s">
        <v>222</v>
      </c>
      <c r="AN12" s="273" t="s">
        <v>222</v>
      </c>
      <c r="AO12" s="284" t="s">
        <v>223</v>
      </c>
      <c r="AP12" s="284" t="s">
        <v>223</v>
      </c>
      <c r="AQ12" s="284" t="s">
        <v>223</v>
      </c>
      <c r="AR12" s="284" t="s">
        <v>223</v>
      </c>
      <c r="AS12" s="273" t="s">
        <v>220</v>
      </c>
      <c r="AT12" s="273" t="s">
        <v>220</v>
      </c>
      <c r="AU12" s="273" t="s">
        <v>47</v>
      </c>
      <c r="AV12" s="273" t="s">
        <v>47</v>
      </c>
      <c r="AW12" s="273" t="s">
        <v>47</v>
      </c>
      <c r="AX12" s="273" t="s">
        <v>47</v>
      </c>
      <c r="AY12" s="273" t="s">
        <v>47</v>
      </c>
      <c r="AZ12" s="273" t="s">
        <v>47</v>
      </c>
      <c r="BA12" s="273" t="s">
        <v>47</v>
      </c>
      <c r="BB12" s="273" t="s">
        <v>47</v>
      </c>
      <c r="BC12" s="273" t="s">
        <v>47</v>
      </c>
      <c r="BD12" s="8"/>
      <c r="BE12" s="7"/>
      <c r="BF12" s="8"/>
      <c r="BG12" s="8"/>
      <c r="BH12" s="7"/>
      <c r="BI12" s="8"/>
      <c r="BJ12" s="8"/>
      <c r="BK12" s="7"/>
    </row>
    <row r="13" spans="3:63" s="3" customFormat="1" ht="10.5" customHeight="1">
      <c r="C13" s="272"/>
      <c r="D13" s="273"/>
      <c r="E13" s="274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83"/>
      <c r="R13" s="283"/>
      <c r="S13" s="283"/>
      <c r="T13" s="273"/>
      <c r="U13" s="273"/>
      <c r="V13" s="277"/>
      <c r="W13" s="273"/>
      <c r="X13" s="274"/>
      <c r="Y13" s="273"/>
      <c r="Z13" s="273"/>
      <c r="AA13" s="273"/>
      <c r="AB13" s="273"/>
      <c r="AC13" s="273"/>
      <c r="AD13" s="273"/>
      <c r="AE13" s="273"/>
      <c r="AF13" s="283"/>
      <c r="AG13" s="283"/>
      <c r="AH13" s="283"/>
      <c r="AI13" s="283"/>
      <c r="AJ13" s="273"/>
      <c r="AK13" s="273"/>
      <c r="AL13" s="273"/>
      <c r="AM13" s="273"/>
      <c r="AN13" s="273"/>
      <c r="AO13" s="284"/>
      <c r="AP13" s="284"/>
      <c r="AQ13" s="284"/>
      <c r="AR13" s="284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8"/>
      <c r="BE13" s="7"/>
      <c r="BF13" s="8"/>
      <c r="BG13" s="8"/>
      <c r="BH13" s="7"/>
      <c r="BI13" s="8"/>
      <c r="BJ13" s="8"/>
      <c r="BK13" s="7"/>
    </row>
    <row r="14" spans="3:63" ht="13.5" hidden="1" customHeight="1">
      <c r="C14" s="2"/>
      <c r="D14" s="285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5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8"/>
      <c r="BE14" s="7"/>
      <c r="BF14" s="8"/>
      <c r="BG14" s="8"/>
      <c r="BH14" s="7"/>
      <c r="BI14" s="8"/>
      <c r="BJ14" s="8"/>
      <c r="BK14" s="7"/>
    </row>
    <row r="15" spans="3:63" ht="13.5" hidden="1" customHeight="1">
      <c r="C15" s="287" t="s">
        <v>224</v>
      </c>
      <c r="D15" s="273" t="s">
        <v>47</v>
      </c>
      <c r="E15" s="273" t="s">
        <v>47</v>
      </c>
      <c r="F15" s="273" t="s">
        <v>47</v>
      </c>
      <c r="G15" s="273" t="s">
        <v>47</v>
      </c>
      <c r="H15" s="273" t="s">
        <v>47</v>
      </c>
      <c r="I15" s="273" t="s">
        <v>47</v>
      </c>
      <c r="J15" s="273" t="s">
        <v>47</v>
      </c>
      <c r="K15" s="273" t="s">
        <v>47</v>
      </c>
      <c r="L15" s="273" t="s">
        <v>47</v>
      </c>
      <c r="M15" s="273" t="s">
        <v>47</v>
      </c>
      <c r="N15" s="273" t="s">
        <v>47</v>
      </c>
      <c r="O15" s="273" t="s">
        <v>47</v>
      </c>
      <c r="P15" s="273" t="s">
        <v>47</v>
      </c>
      <c r="Q15" s="273" t="s">
        <v>47</v>
      </c>
      <c r="R15" s="273" t="s">
        <v>47</v>
      </c>
      <c r="S15" s="273" t="s">
        <v>47</v>
      </c>
      <c r="T15" s="273" t="s">
        <v>47</v>
      </c>
      <c r="U15" s="273" t="s">
        <v>47</v>
      </c>
      <c r="V15" s="273" t="s">
        <v>47</v>
      </c>
      <c r="W15" s="273" t="s">
        <v>47</v>
      </c>
      <c r="X15" s="273" t="s">
        <v>47</v>
      </c>
      <c r="Y15" s="273" t="s">
        <v>47</v>
      </c>
      <c r="Z15" s="273" t="s">
        <v>47</v>
      </c>
      <c r="AA15" s="273" t="s">
        <v>47</v>
      </c>
      <c r="AB15" s="273" t="s">
        <v>47</v>
      </c>
      <c r="AC15" s="273" t="s">
        <v>47</v>
      </c>
      <c r="AD15" s="273" t="s">
        <v>47</v>
      </c>
      <c r="AE15" s="273" t="s">
        <v>47</v>
      </c>
      <c r="AF15" s="273" t="s">
        <v>47</v>
      </c>
      <c r="AG15" s="273" t="s">
        <v>47</v>
      </c>
      <c r="AH15" s="273" t="s">
        <v>47</v>
      </c>
      <c r="AI15" s="273" t="s">
        <v>47</v>
      </c>
      <c r="AJ15" s="273" t="s">
        <v>47</v>
      </c>
      <c r="AK15" s="273" t="s">
        <v>47</v>
      </c>
      <c r="AL15" s="273" t="s">
        <v>47</v>
      </c>
      <c r="AM15" s="273" t="s">
        <v>47</v>
      </c>
      <c r="AN15" s="273" t="s">
        <v>47</v>
      </c>
      <c r="AO15" s="273" t="s">
        <v>47</v>
      </c>
      <c r="AP15" s="273" t="s">
        <v>47</v>
      </c>
      <c r="AQ15" s="273" t="s">
        <v>47</v>
      </c>
      <c r="AR15" s="273" t="s">
        <v>47</v>
      </c>
      <c r="AS15" s="273" t="s">
        <v>47</v>
      </c>
      <c r="AT15" s="273" t="s">
        <v>47</v>
      </c>
      <c r="AU15" s="273" t="s">
        <v>47</v>
      </c>
      <c r="AV15" s="273" t="s">
        <v>47</v>
      </c>
      <c r="AW15" s="273" t="s">
        <v>47</v>
      </c>
      <c r="AX15" s="273" t="s">
        <v>47</v>
      </c>
      <c r="AY15" s="273" t="s">
        <v>47</v>
      </c>
      <c r="AZ15" s="273" t="s">
        <v>47</v>
      </c>
      <c r="BA15" s="273" t="s">
        <v>47</v>
      </c>
      <c r="BB15" s="273" t="s">
        <v>47</v>
      </c>
      <c r="BC15" s="273" t="s">
        <v>47</v>
      </c>
      <c r="BD15" s="8"/>
      <c r="BE15" s="7"/>
      <c r="BF15" s="8"/>
      <c r="BG15" s="8"/>
      <c r="BH15" s="7"/>
      <c r="BI15" s="8"/>
      <c r="BJ15" s="8"/>
      <c r="BK15" s="7"/>
    </row>
    <row r="16" spans="3:63" ht="13.5" hidden="1" customHeight="1">
      <c r="C16" s="287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8"/>
      <c r="BE16" s="7"/>
      <c r="BF16" s="8"/>
      <c r="BG16" s="8"/>
      <c r="BH16" s="7"/>
      <c r="BI16" s="8"/>
      <c r="BJ16" s="8"/>
      <c r="BK16" s="7"/>
    </row>
    <row r="17" spans="3:63" ht="13.5" hidden="1" customHeight="1">
      <c r="C17" s="3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8"/>
      <c r="BE17" s="7"/>
      <c r="BF17" s="8"/>
      <c r="BG17" s="8"/>
      <c r="BH17" s="7"/>
      <c r="BI17" s="8"/>
      <c r="BJ17" s="8"/>
      <c r="BK17" s="7"/>
    </row>
    <row r="18" spans="3:63" ht="13.5" hidden="1" customHeight="1">
      <c r="C18" s="287" t="s">
        <v>225</v>
      </c>
      <c r="D18" s="273" t="s">
        <v>47</v>
      </c>
      <c r="E18" s="273" t="s">
        <v>47</v>
      </c>
      <c r="F18" s="273" t="s">
        <v>47</v>
      </c>
      <c r="G18" s="273" t="s">
        <v>47</v>
      </c>
      <c r="H18" s="273" t="s">
        <v>47</v>
      </c>
      <c r="I18" s="273" t="s">
        <v>47</v>
      </c>
      <c r="J18" s="273" t="s">
        <v>47</v>
      </c>
      <c r="K18" s="273" t="s">
        <v>47</v>
      </c>
      <c r="L18" s="273" t="s">
        <v>47</v>
      </c>
      <c r="M18" s="273" t="s">
        <v>47</v>
      </c>
      <c r="N18" s="273" t="s">
        <v>47</v>
      </c>
      <c r="O18" s="273" t="s">
        <v>47</v>
      </c>
      <c r="P18" s="273" t="s">
        <v>47</v>
      </c>
      <c r="Q18" s="273" t="s">
        <v>47</v>
      </c>
      <c r="R18" s="273" t="s">
        <v>47</v>
      </c>
      <c r="S18" s="273" t="s">
        <v>47</v>
      </c>
      <c r="T18" s="273" t="s">
        <v>47</v>
      </c>
      <c r="U18" s="273" t="s">
        <v>47</v>
      </c>
      <c r="V18" s="273" t="s">
        <v>47</v>
      </c>
      <c r="W18" s="273" t="s">
        <v>47</v>
      </c>
      <c r="X18" s="273" t="s">
        <v>47</v>
      </c>
      <c r="Y18" s="273" t="s">
        <v>47</v>
      </c>
      <c r="Z18" s="273" t="s">
        <v>47</v>
      </c>
      <c r="AA18" s="273" t="s">
        <v>47</v>
      </c>
      <c r="AB18" s="273" t="s">
        <v>47</v>
      </c>
      <c r="AC18" s="273" t="s">
        <v>47</v>
      </c>
      <c r="AD18" s="273" t="s">
        <v>47</v>
      </c>
      <c r="AE18" s="273" t="s">
        <v>47</v>
      </c>
      <c r="AF18" s="273" t="s">
        <v>47</v>
      </c>
      <c r="AG18" s="273" t="s">
        <v>47</v>
      </c>
      <c r="AH18" s="273" t="s">
        <v>47</v>
      </c>
      <c r="AI18" s="273" t="s">
        <v>47</v>
      </c>
      <c r="AJ18" s="273" t="s">
        <v>47</v>
      </c>
      <c r="AK18" s="273" t="s">
        <v>47</v>
      </c>
      <c r="AL18" s="273" t="s">
        <v>47</v>
      </c>
      <c r="AM18" s="273" t="s">
        <v>47</v>
      </c>
      <c r="AN18" s="273" t="s">
        <v>47</v>
      </c>
      <c r="AO18" s="273" t="s">
        <v>47</v>
      </c>
      <c r="AP18" s="273" t="s">
        <v>47</v>
      </c>
      <c r="AQ18" s="273" t="s">
        <v>47</v>
      </c>
      <c r="AR18" s="273" t="s">
        <v>47</v>
      </c>
      <c r="AS18" s="273" t="s">
        <v>47</v>
      </c>
      <c r="AT18" s="273" t="s">
        <v>47</v>
      </c>
      <c r="AU18" s="273" t="s">
        <v>47</v>
      </c>
      <c r="AV18" s="273" t="s">
        <v>47</v>
      </c>
      <c r="AW18" s="273" t="s">
        <v>47</v>
      </c>
      <c r="AX18" s="273" t="s">
        <v>47</v>
      </c>
      <c r="AY18" s="273" t="s">
        <v>47</v>
      </c>
      <c r="AZ18" s="273" t="s">
        <v>47</v>
      </c>
      <c r="BA18" s="273" t="s">
        <v>47</v>
      </c>
      <c r="BB18" s="273" t="s">
        <v>47</v>
      </c>
      <c r="BC18" s="273" t="s">
        <v>47</v>
      </c>
      <c r="BD18" s="8"/>
      <c r="BE18" s="7"/>
      <c r="BF18" s="8"/>
      <c r="BG18" s="8"/>
      <c r="BH18" s="7"/>
      <c r="BI18" s="8"/>
      <c r="BJ18" s="8"/>
      <c r="BK18" s="7"/>
    </row>
    <row r="19" spans="3:63" ht="13.5" hidden="1" customHeight="1">
      <c r="C19" s="287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8"/>
      <c r="BE19" s="7"/>
      <c r="BF19" s="8"/>
      <c r="BG19" s="8"/>
      <c r="BH19" s="7"/>
      <c r="BI19" s="8"/>
      <c r="BJ19" s="8"/>
      <c r="BK19" s="7"/>
    </row>
    <row r="20" spans="3:63" ht="13.5" hidden="1" customHeight="1">
      <c r="C20" s="2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8"/>
      <c r="BE20" s="7"/>
      <c r="BF20" s="8"/>
      <c r="BG20" s="8"/>
      <c r="BH20" s="7"/>
      <c r="BI20" s="8"/>
      <c r="BJ20" s="8"/>
      <c r="BK20" s="7"/>
    </row>
    <row r="21" spans="3:63" ht="13.5" hidden="1" customHeight="1">
      <c r="C21" s="287" t="s">
        <v>226</v>
      </c>
      <c r="D21" s="273" t="s">
        <v>47</v>
      </c>
      <c r="E21" s="273" t="s">
        <v>47</v>
      </c>
      <c r="F21" s="273" t="s">
        <v>47</v>
      </c>
      <c r="G21" s="273" t="s">
        <v>47</v>
      </c>
      <c r="H21" s="273" t="s">
        <v>47</v>
      </c>
      <c r="I21" s="273" t="s">
        <v>47</v>
      </c>
      <c r="J21" s="273" t="s">
        <v>47</v>
      </c>
      <c r="K21" s="273" t="s">
        <v>47</v>
      </c>
      <c r="L21" s="273" t="s">
        <v>47</v>
      </c>
      <c r="M21" s="273" t="s">
        <v>47</v>
      </c>
      <c r="N21" s="273" t="s">
        <v>47</v>
      </c>
      <c r="O21" s="273" t="s">
        <v>47</v>
      </c>
      <c r="P21" s="273" t="s">
        <v>47</v>
      </c>
      <c r="Q21" s="273" t="s">
        <v>47</v>
      </c>
      <c r="R21" s="273" t="s">
        <v>47</v>
      </c>
      <c r="S21" s="273" t="s">
        <v>47</v>
      </c>
      <c r="T21" s="273" t="s">
        <v>47</v>
      </c>
      <c r="U21" s="273" t="s">
        <v>47</v>
      </c>
      <c r="V21" s="273" t="s">
        <v>47</v>
      </c>
      <c r="W21" s="273" t="s">
        <v>47</v>
      </c>
      <c r="X21" s="273" t="s">
        <v>47</v>
      </c>
      <c r="Y21" s="273" t="s">
        <v>47</v>
      </c>
      <c r="Z21" s="273" t="s">
        <v>47</v>
      </c>
      <c r="AA21" s="273" t="s">
        <v>47</v>
      </c>
      <c r="AB21" s="273" t="s">
        <v>47</v>
      </c>
      <c r="AC21" s="273" t="s">
        <v>47</v>
      </c>
      <c r="AD21" s="273" t="s">
        <v>47</v>
      </c>
      <c r="AE21" s="273" t="s">
        <v>47</v>
      </c>
      <c r="AF21" s="273" t="s">
        <v>47</v>
      </c>
      <c r="AG21" s="273" t="s">
        <v>47</v>
      </c>
      <c r="AH21" s="273" t="s">
        <v>47</v>
      </c>
      <c r="AI21" s="273" t="s">
        <v>47</v>
      </c>
      <c r="AJ21" s="273" t="s">
        <v>47</v>
      </c>
      <c r="AK21" s="273" t="s">
        <v>47</v>
      </c>
      <c r="AL21" s="273" t="s">
        <v>47</v>
      </c>
      <c r="AM21" s="273" t="s">
        <v>47</v>
      </c>
      <c r="AN21" s="273" t="s">
        <v>47</v>
      </c>
      <c r="AO21" s="273" t="s">
        <v>47</v>
      </c>
      <c r="AP21" s="273" t="s">
        <v>47</v>
      </c>
      <c r="AQ21" s="273" t="s">
        <v>47</v>
      </c>
      <c r="AR21" s="273" t="s">
        <v>47</v>
      </c>
      <c r="AS21" s="273" t="s">
        <v>47</v>
      </c>
      <c r="AT21" s="273" t="s">
        <v>47</v>
      </c>
      <c r="AU21" s="273" t="s">
        <v>47</v>
      </c>
      <c r="AV21" s="273" t="s">
        <v>47</v>
      </c>
      <c r="AW21" s="273" t="s">
        <v>47</v>
      </c>
      <c r="AX21" s="273" t="s">
        <v>47</v>
      </c>
      <c r="AY21" s="273" t="s">
        <v>47</v>
      </c>
      <c r="AZ21" s="273" t="s">
        <v>47</v>
      </c>
      <c r="BA21" s="273" t="s">
        <v>47</v>
      </c>
      <c r="BB21" s="273" t="s">
        <v>47</v>
      </c>
      <c r="BC21" s="273" t="s">
        <v>47</v>
      </c>
      <c r="BD21" s="8"/>
      <c r="BE21" s="7"/>
      <c r="BF21" s="8"/>
      <c r="BG21" s="8"/>
      <c r="BH21" s="7"/>
      <c r="BI21" s="8"/>
      <c r="BJ21" s="8"/>
      <c r="BK21" s="7"/>
    </row>
    <row r="22" spans="3:63" ht="13.5" hidden="1" customHeight="1">
      <c r="C22" s="287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8"/>
      <c r="BE22" s="7"/>
      <c r="BF22" s="8"/>
      <c r="BG22" s="8"/>
      <c r="BH22" s="7"/>
      <c r="BI22" s="8"/>
      <c r="BJ22" s="8"/>
      <c r="BK22" s="7"/>
    </row>
    <row r="23" spans="3:63" ht="13.5" hidden="1" customHeight="1">
      <c r="C23" s="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8"/>
      <c r="BE23" s="7"/>
      <c r="BF23" s="8"/>
      <c r="BG23" s="8"/>
      <c r="BH23" s="7"/>
      <c r="BI23" s="8"/>
      <c r="BJ23" s="8"/>
      <c r="BK23" s="7"/>
    </row>
    <row r="24" spans="3:63" ht="13.5" hidden="1" customHeight="1">
      <c r="C24" s="287" t="s">
        <v>227</v>
      </c>
      <c r="D24" s="273" t="s">
        <v>47</v>
      </c>
      <c r="E24" s="273" t="s">
        <v>47</v>
      </c>
      <c r="F24" s="273" t="s">
        <v>47</v>
      </c>
      <c r="G24" s="273" t="s">
        <v>47</v>
      </c>
      <c r="H24" s="273" t="s">
        <v>47</v>
      </c>
      <c r="I24" s="273" t="s">
        <v>47</v>
      </c>
      <c r="J24" s="273" t="s">
        <v>47</v>
      </c>
      <c r="K24" s="273" t="s">
        <v>47</v>
      </c>
      <c r="L24" s="273" t="s">
        <v>47</v>
      </c>
      <c r="M24" s="273" t="s">
        <v>47</v>
      </c>
      <c r="N24" s="273" t="s">
        <v>47</v>
      </c>
      <c r="O24" s="273" t="s">
        <v>47</v>
      </c>
      <c r="P24" s="273" t="s">
        <v>47</v>
      </c>
      <c r="Q24" s="273" t="s">
        <v>47</v>
      </c>
      <c r="R24" s="273" t="s">
        <v>47</v>
      </c>
      <c r="S24" s="273" t="s">
        <v>47</v>
      </c>
      <c r="T24" s="273" t="s">
        <v>47</v>
      </c>
      <c r="U24" s="273" t="s">
        <v>47</v>
      </c>
      <c r="V24" s="273" t="s">
        <v>47</v>
      </c>
      <c r="W24" s="273" t="s">
        <v>47</v>
      </c>
      <c r="X24" s="273" t="s">
        <v>47</v>
      </c>
      <c r="Y24" s="273" t="s">
        <v>47</v>
      </c>
      <c r="Z24" s="273" t="s">
        <v>47</v>
      </c>
      <c r="AA24" s="273" t="s">
        <v>47</v>
      </c>
      <c r="AB24" s="273" t="s">
        <v>47</v>
      </c>
      <c r="AC24" s="273" t="s">
        <v>47</v>
      </c>
      <c r="AD24" s="273" t="s">
        <v>47</v>
      </c>
      <c r="AE24" s="273" t="s">
        <v>47</v>
      </c>
      <c r="AF24" s="273" t="s">
        <v>47</v>
      </c>
      <c r="AG24" s="273" t="s">
        <v>47</v>
      </c>
      <c r="AH24" s="273" t="s">
        <v>47</v>
      </c>
      <c r="AI24" s="273" t="s">
        <v>47</v>
      </c>
      <c r="AJ24" s="273" t="s">
        <v>47</v>
      </c>
      <c r="AK24" s="273" t="s">
        <v>47</v>
      </c>
      <c r="AL24" s="273" t="s">
        <v>47</v>
      </c>
      <c r="AM24" s="273" t="s">
        <v>47</v>
      </c>
      <c r="AN24" s="273" t="s">
        <v>47</v>
      </c>
      <c r="AO24" s="273" t="s">
        <v>47</v>
      </c>
      <c r="AP24" s="273" t="s">
        <v>47</v>
      </c>
      <c r="AQ24" s="273" t="s">
        <v>47</v>
      </c>
      <c r="AR24" s="273" t="s">
        <v>47</v>
      </c>
      <c r="AS24" s="273" t="s">
        <v>47</v>
      </c>
      <c r="AT24" s="273" t="s">
        <v>47</v>
      </c>
      <c r="AU24" s="273" t="s">
        <v>47</v>
      </c>
      <c r="AV24" s="273" t="s">
        <v>47</v>
      </c>
      <c r="AW24" s="273" t="s">
        <v>47</v>
      </c>
      <c r="AX24" s="273" t="s">
        <v>47</v>
      </c>
      <c r="AY24" s="273" t="s">
        <v>47</v>
      </c>
      <c r="AZ24" s="273" t="s">
        <v>47</v>
      </c>
      <c r="BA24" s="273" t="s">
        <v>47</v>
      </c>
      <c r="BB24" s="273" t="s">
        <v>47</v>
      </c>
      <c r="BC24" s="273" t="s">
        <v>47</v>
      </c>
      <c r="BD24" s="8"/>
      <c r="BE24" s="7"/>
      <c r="BF24" s="8"/>
      <c r="BG24" s="8"/>
      <c r="BH24" s="7"/>
      <c r="BI24" s="8"/>
      <c r="BJ24" s="8"/>
      <c r="BK24" s="7"/>
    </row>
    <row r="25" spans="3:63" ht="13.5" hidden="1" customHeight="1">
      <c r="C25" s="287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8"/>
      <c r="BE25" s="7"/>
      <c r="BF25" s="8"/>
      <c r="BG25" s="8"/>
      <c r="BH25" s="7"/>
      <c r="BI25" s="8"/>
      <c r="BJ25" s="8"/>
      <c r="BK25" s="7"/>
    </row>
    <row r="26" spans="3:63" ht="13.5" hidden="1" customHeight="1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8"/>
      <c r="BE26" s="7"/>
      <c r="BF26" s="8"/>
      <c r="BG26" s="8"/>
      <c r="BH26" s="7"/>
      <c r="BI26" s="8"/>
      <c r="BJ26" s="8"/>
      <c r="BK26" s="7"/>
    </row>
    <row r="27" spans="3:63" ht="13.5" hidden="1" customHeight="1">
      <c r="C27" s="287" t="s">
        <v>228</v>
      </c>
      <c r="D27" s="273" t="s">
        <v>47</v>
      </c>
      <c r="E27" s="273" t="s">
        <v>47</v>
      </c>
      <c r="F27" s="273" t="s">
        <v>47</v>
      </c>
      <c r="G27" s="273" t="s">
        <v>47</v>
      </c>
      <c r="H27" s="273" t="s">
        <v>47</v>
      </c>
      <c r="I27" s="273" t="s">
        <v>47</v>
      </c>
      <c r="J27" s="273" t="s">
        <v>47</v>
      </c>
      <c r="K27" s="273" t="s">
        <v>47</v>
      </c>
      <c r="L27" s="273" t="s">
        <v>47</v>
      </c>
      <c r="M27" s="273" t="s">
        <v>47</v>
      </c>
      <c r="N27" s="273" t="s">
        <v>47</v>
      </c>
      <c r="O27" s="273" t="s">
        <v>47</v>
      </c>
      <c r="P27" s="273" t="s">
        <v>47</v>
      </c>
      <c r="Q27" s="273" t="s">
        <v>47</v>
      </c>
      <c r="R27" s="273" t="s">
        <v>47</v>
      </c>
      <c r="S27" s="273" t="s">
        <v>47</v>
      </c>
      <c r="T27" s="273" t="s">
        <v>47</v>
      </c>
      <c r="U27" s="273" t="s">
        <v>47</v>
      </c>
      <c r="V27" s="273" t="s">
        <v>47</v>
      </c>
      <c r="W27" s="273" t="s">
        <v>47</v>
      </c>
      <c r="X27" s="273" t="s">
        <v>47</v>
      </c>
      <c r="Y27" s="273" t="s">
        <v>47</v>
      </c>
      <c r="Z27" s="273" t="s">
        <v>47</v>
      </c>
      <c r="AA27" s="273" t="s">
        <v>47</v>
      </c>
      <c r="AB27" s="273" t="s">
        <v>47</v>
      </c>
      <c r="AC27" s="273" t="s">
        <v>47</v>
      </c>
      <c r="AD27" s="273" t="s">
        <v>47</v>
      </c>
      <c r="AE27" s="273" t="s">
        <v>47</v>
      </c>
      <c r="AF27" s="273" t="s">
        <v>47</v>
      </c>
      <c r="AG27" s="273" t="s">
        <v>47</v>
      </c>
      <c r="AH27" s="273" t="s">
        <v>47</v>
      </c>
      <c r="AI27" s="273" t="s">
        <v>47</v>
      </c>
      <c r="AJ27" s="273" t="s">
        <v>47</v>
      </c>
      <c r="AK27" s="273" t="s">
        <v>47</v>
      </c>
      <c r="AL27" s="273" t="s">
        <v>47</v>
      </c>
      <c r="AM27" s="273" t="s">
        <v>47</v>
      </c>
      <c r="AN27" s="273" t="s">
        <v>47</v>
      </c>
      <c r="AO27" s="273" t="s">
        <v>47</v>
      </c>
      <c r="AP27" s="273" t="s">
        <v>47</v>
      </c>
      <c r="AQ27" s="273" t="s">
        <v>47</v>
      </c>
      <c r="AR27" s="273" t="s">
        <v>47</v>
      </c>
      <c r="AS27" s="273" t="s">
        <v>47</v>
      </c>
      <c r="AT27" s="273" t="s">
        <v>47</v>
      </c>
      <c r="AU27" s="273" t="s">
        <v>47</v>
      </c>
      <c r="AV27" s="273" t="s">
        <v>47</v>
      </c>
      <c r="AW27" s="273" t="s">
        <v>47</v>
      </c>
      <c r="AX27" s="273" t="s">
        <v>47</v>
      </c>
      <c r="AY27" s="273" t="s">
        <v>47</v>
      </c>
      <c r="AZ27" s="273" t="s">
        <v>47</v>
      </c>
      <c r="BA27" s="273" t="s">
        <v>47</v>
      </c>
      <c r="BB27" s="273" t="s">
        <v>47</v>
      </c>
      <c r="BC27" s="273" t="s">
        <v>47</v>
      </c>
      <c r="BD27" s="8"/>
      <c r="BE27" s="7"/>
      <c r="BF27" s="8"/>
      <c r="BG27" s="8"/>
      <c r="BH27" s="7"/>
      <c r="BI27" s="8"/>
      <c r="BJ27" s="8"/>
      <c r="BK27" s="7"/>
    </row>
    <row r="28" spans="3:63" ht="13.5" hidden="1" customHeight="1">
      <c r="C28" s="287"/>
      <c r="D28" s="273"/>
      <c r="E28" s="273"/>
      <c r="F28" s="273"/>
      <c r="G28" s="27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8"/>
      <c r="BE28" s="7"/>
      <c r="BF28" s="8"/>
      <c r="BG28" s="8"/>
      <c r="BH28" s="7"/>
      <c r="BI28" s="8"/>
      <c r="BJ28" s="8"/>
      <c r="BK28" s="7"/>
    </row>
    <row r="29" spans="3:63" ht="13.5" hidden="1" customHeight="1">
      <c r="C29" s="2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8"/>
      <c r="BE29" s="7"/>
      <c r="BF29" s="8"/>
      <c r="BG29" s="8"/>
      <c r="BH29" s="7"/>
      <c r="BI29" s="8"/>
      <c r="BJ29" s="8"/>
      <c r="BK29" s="7"/>
    </row>
    <row r="30" spans="3:63" ht="13.5" hidden="1" customHeight="1">
      <c r="C30" s="287" t="s">
        <v>222</v>
      </c>
      <c r="D30" s="273" t="s">
        <v>47</v>
      </c>
      <c r="E30" s="273" t="s">
        <v>47</v>
      </c>
      <c r="F30" s="273" t="s">
        <v>47</v>
      </c>
      <c r="G30" s="273" t="s">
        <v>47</v>
      </c>
      <c r="H30" s="273" t="s">
        <v>47</v>
      </c>
      <c r="I30" s="273" t="s">
        <v>47</v>
      </c>
      <c r="J30" s="273" t="s">
        <v>47</v>
      </c>
      <c r="K30" s="273" t="s">
        <v>47</v>
      </c>
      <c r="L30" s="273" t="s">
        <v>47</v>
      </c>
      <c r="M30" s="273" t="s">
        <v>47</v>
      </c>
      <c r="N30" s="273" t="s">
        <v>47</v>
      </c>
      <c r="O30" s="273" t="s">
        <v>47</v>
      </c>
      <c r="P30" s="273" t="s">
        <v>47</v>
      </c>
      <c r="Q30" s="273" t="s">
        <v>47</v>
      </c>
      <c r="R30" s="273" t="s">
        <v>47</v>
      </c>
      <c r="S30" s="273" t="s">
        <v>47</v>
      </c>
      <c r="T30" s="273" t="s">
        <v>47</v>
      </c>
      <c r="U30" s="273" t="s">
        <v>47</v>
      </c>
      <c r="V30" s="273" t="s">
        <v>47</v>
      </c>
      <c r="W30" s="273" t="s">
        <v>47</v>
      </c>
      <c r="X30" s="273" t="s">
        <v>47</v>
      </c>
      <c r="Y30" s="273" t="s">
        <v>47</v>
      </c>
      <c r="Z30" s="273" t="s">
        <v>47</v>
      </c>
      <c r="AA30" s="273" t="s">
        <v>47</v>
      </c>
      <c r="AB30" s="273" t="s">
        <v>47</v>
      </c>
      <c r="AC30" s="273" t="s">
        <v>47</v>
      </c>
      <c r="AD30" s="273" t="s">
        <v>47</v>
      </c>
      <c r="AE30" s="273" t="s">
        <v>47</v>
      </c>
      <c r="AF30" s="273" t="s">
        <v>47</v>
      </c>
      <c r="AG30" s="273" t="s">
        <v>47</v>
      </c>
      <c r="AH30" s="273" t="s">
        <v>47</v>
      </c>
      <c r="AI30" s="273" t="s">
        <v>47</v>
      </c>
      <c r="AJ30" s="273" t="s">
        <v>47</v>
      </c>
      <c r="AK30" s="273" t="s">
        <v>47</v>
      </c>
      <c r="AL30" s="273" t="s">
        <v>47</v>
      </c>
      <c r="AM30" s="273" t="s">
        <v>47</v>
      </c>
      <c r="AN30" s="273" t="s">
        <v>47</v>
      </c>
      <c r="AO30" s="273" t="s">
        <v>47</v>
      </c>
      <c r="AP30" s="273" t="s">
        <v>47</v>
      </c>
      <c r="AQ30" s="273" t="s">
        <v>47</v>
      </c>
      <c r="AR30" s="273" t="s">
        <v>47</v>
      </c>
      <c r="AS30" s="273" t="s">
        <v>47</v>
      </c>
      <c r="AT30" s="273" t="s">
        <v>47</v>
      </c>
      <c r="AU30" s="273" t="s">
        <v>47</v>
      </c>
      <c r="AV30" s="273" t="s">
        <v>47</v>
      </c>
      <c r="AW30" s="273" t="s">
        <v>47</v>
      </c>
      <c r="AX30" s="273" t="s">
        <v>47</v>
      </c>
      <c r="AY30" s="273" t="s">
        <v>47</v>
      </c>
      <c r="AZ30" s="273" t="s">
        <v>47</v>
      </c>
      <c r="BA30" s="273" t="s">
        <v>47</v>
      </c>
      <c r="BB30" s="273" t="s">
        <v>47</v>
      </c>
      <c r="BC30" s="273" t="s">
        <v>47</v>
      </c>
      <c r="BD30" s="8"/>
      <c r="BE30" s="7"/>
      <c r="BF30" s="8"/>
      <c r="BG30" s="8"/>
      <c r="BH30" s="7"/>
      <c r="BI30" s="8"/>
      <c r="BJ30" s="8"/>
      <c r="BK30" s="7"/>
    </row>
    <row r="31" spans="3:63" ht="13.5" hidden="1" customHeight="1">
      <c r="C31" s="287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8"/>
      <c r="BE31" s="7"/>
      <c r="BF31" s="8"/>
      <c r="BG31" s="8"/>
      <c r="BH31" s="7"/>
      <c r="BI31" s="8"/>
      <c r="BJ31" s="8"/>
      <c r="BK31" s="7"/>
    </row>
    <row r="32" spans="3:63" ht="13.5" hidden="1" customHeight="1">
      <c r="C32" s="2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8"/>
      <c r="BE32" s="7"/>
      <c r="BF32" s="8"/>
      <c r="BG32" s="8"/>
      <c r="BH32" s="7"/>
      <c r="BI32" s="8"/>
      <c r="BJ32" s="8"/>
      <c r="BK32" s="7"/>
    </row>
    <row r="33" spans="3:63" ht="13.5" hidden="1" customHeight="1">
      <c r="C33" s="287" t="s">
        <v>229</v>
      </c>
      <c r="D33" s="273" t="s">
        <v>47</v>
      </c>
      <c r="E33" s="273" t="s">
        <v>47</v>
      </c>
      <c r="F33" s="273" t="s">
        <v>47</v>
      </c>
      <c r="G33" s="273" t="s">
        <v>47</v>
      </c>
      <c r="H33" s="273" t="s">
        <v>47</v>
      </c>
      <c r="I33" s="273" t="s">
        <v>47</v>
      </c>
      <c r="J33" s="273" t="s">
        <v>47</v>
      </c>
      <c r="K33" s="273" t="s">
        <v>47</v>
      </c>
      <c r="L33" s="273" t="s">
        <v>47</v>
      </c>
      <c r="M33" s="273" t="s">
        <v>47</v>
      </c>
      <c r="N33" s="273" t="s">
        <v>47</v>
      </c>
      <c r="O33" s="273" t="s">
        <v>47</v>
      </c>
      <c r="P33" s="273" t="s">
        <v>47</v>
      </c>
      <c r="Q33" s="273" t="s">
        <v>47</v>
      </c>
      <c r="R33" s="273" t="s">
        <v>47</v>
      </c>
      <c r="S33" s="273" t="s">
        <v>47</v>
      </c>
      <c r="T33" s="273" t="s">
        <v>47</v>
      </c>
      <c r="U33" s="273" t="s">
        <v>47</v>
      </c>
      <c r="V33" s="273" t="s">
        <v>47</v>
      </c>
      <c r="W33" s="273" t="s">
        <v>47</v>
      </c>
      <c r="X33" s="273" t="s">
        <v>47</v>
      </c>
      <c r="Y33" s="273" t="s">
        <v>47</v>
      </c>
      <c r="Z33" s="273" t="s">
        <v>47</v>
      </c>
      <c r="AA33" s="273" t="s">
        <v>47</v>
      </c>
      <c r="AB33" s="273" t="s">
        <v>47</v>
      </c>
      <c r="AC33" s="273" t="s">
        <v>47</v>
      </c>
      <c r="AD33" s="273" t="s">
        <v>47</v>
      </c>
      <c r="AE33" s="273" t="s">
        <v>47</v>
      </c>
      <c r="AF33" s="273" t="s">
        <v>47</v>
      </c>
      <c r="AG33" s="273" t="s">
        <v>47</v>
      </c>
      <c r="AH33" s="273" t="s">
        <v>47</v>
      </c>
      <c r="AI33" s="273" t="s">
        <v>47</v>
      </c>
      <c r="AJ33" s="273" t="s">
        <v>47</v>
      </c>
      <c r="AK33" s="273" t="s">
        <v>47</v>
      </c>
      <c r="AL33" s="273" t="s">
        <v>47</v>
      </c>
      <c r="AM33" s="273" t="s">
        <v>47</v>
      </c>
      <c r="AN33" s="273" t="s">
        <v>47</v>
      </c>
      <c r="AO33" s="273" t="s">
        <v>47</v>
      </c>
      <c r="AP33" s="273" t="s">
        <v>47</v>
      </c>
      <c r="AQ33" s="273" t="s">
        <v>47</v>
      </c>
      <c r="AR33" s="273" t="s">
        <v>47</v>
      </c>
      <c r="AS33" s="273" t="s">
        <v>47</v>
      </c>
      <c r="AT33" s="273" t="s">
        <v>47</v>
      </c>
      <c r="AU33" s="273" t="s">
        <v>47</v>
      </c>
      <c r="AV33" s="273" t="s">
        <v>47</v>
      </c>
      <c r="AW33" s="273" t="s">
        <v>47</v>
      </c>
      <c r="AX33" s="273" t="s">
        <v>47</v>
      </c>
      <c r="AY33" s="273" t="s">
        <v>47</v>
      </c>
      <c r="AZ33" s="273" t="s">
        <v>47</v>
      </c>
      <c r="BA33" s="273" t="s">
        <v>47</v>
      </c>
      <c r="BB33" s="273" t="s">
        <v>47</v>
      </c>
      <c r="BC33" s="273" t="s">
        <v>47</v>
      </c>
      <c r="BD33" s="8"/>
      <c r="BE33" s="7"/>
      <c r="BF33" s="8"/>
      <c r="BG33" s="8"/>
      <c r="BH33" s="7"/>
      <c r="BI33" s="8"/>
      <c r="BJ33" s="8"/>
      <c r="BK33" s="7"/>
    </row>
    <row r="34" spans="3:63" ht="13.5" hidden="1" customHeight="1">
      <c r="C34" s="287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8"/>
      <c r="BE34" s="7"/>
      <c r="BF34" s="8"/>
      <c r="BG34" s="8"/>
      <c r="BH34" s="7"/>
      <c r="BI34" s="8"/>
      <c r="BJ34" s="8"/>
      <c r="BK34" s="7"/>
    </row>
    <row r="35" spans="3:63" ht="13.5" hidden="1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8"/>
      <c r="BE35" s="7"/>
      <c r="BF35" s="8"/>
      <c r="BG35" s="8"/>
      <c r="BH35" s="7"/>
      <c r="BI35" s="8"/>
      <c r="BJ35" s="8"/>
      <c r="BK35" s="7"/>
    </row>
    <row r="36" spans="3:63" ht="13.5" hidden="1" customHeight="1">
      <c r="C36" s="287" t="s">
        <v>58</v>
      </c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  <c r="AG36" s="270"/>
      <c r="AH36" s="270"/>
      <c r="AI36" s="270"/>
      <c r="AJ36" s="270"/>
      <c r="AK36" s="270"/>
      <c r="AL36" s="270"/>
      <c r="AM36" s="270"/>
      <c r="AN36" s="270"/>
      <c r="AO36" s="270"/>
      <c r="AP36" s="270"/>
      <c r="AQ36" s="270"/>
      <c r="AR36" s="270"/>
      <c r="AS36" s="270"/>
      <c r="AT36" s="270"/>
      <c r="AU36" s="270"/>
      <c r="AV36" s="270"/>
      <c r="AW36" s="270"/>
      <c r="AX36" s="270"/>
      <c r="AY36" s="270"/>
      <c r="AZ36" s="270"/>
      <c r="BA36" s="270"/>
      <c r="BB36" s="270"/>
      <c r="BC36" s="288"/>
      <c r="BD36" s="8"/>
      <c r="BE36" s="7"/>
      <c r="BF36" s="8"/>
      <c r="BG36" s="8"/>
      <c r="BH36" s="7"/>
      <c r="BI36" s="8"/>
      <c r="BJ36" s="8"/>
      <c r="BK36" s="7"/>
    </row>
    <row r="37" spans="3:63" ht="13.5" hidden="1" customHeight="1">
      <c r="C37" s="287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0"/>
      <c r="AJ37" s="270"/>
      <c r="AK37" s="270"/>
      <c r="AL37" s="270"/>
      <c r="AM37" s="270"/>
      <c r="AN37" s="270"/>
      <c r="AO37" s="270"/>
      <c r="AP37" s="270"/>
      <c r="AQ37" s="270"/>
      <c r="AR37" s="270"/>
      <c r="AS37" s="270"/>
      <c r="AT37" s="270"/>
      <c r="AU37" s="270"/>
      <c r="AV37" s="270"/>
      <c r="AW37" s="270"/>
      <c r="AX37" s="270"/>
      <c r="AY37" s="270"/>
      <c r="AZ37" s="270"/>
      <c r="BA37" s="270"/>
      <c r="BB37" s="270"/>
      <c r="BC37" s="288"/>
      <c r="BD37" s="8"/>
      <c r="BE37" s="7"/>
      <c r="BF37" s="8"/>
      <c r="BG37" s="8"/>
      <c r="BH37" s="7"/>
      <c r="BI37" s="8"/>
      <c r="BJ37" s="8"/>
      <c r="BK37" s="7"/>
    </row>
    <row r="38" spans="3:63" ht="13.5" hidden="1" customHeight="1">
      <c r="C38" s="287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0"/>
      <c r="Z38" s="270"/>
      <c r="AA38" s="270"/>
      <c r="AB38" s="270"/>
      <c r="AC38" s="270"/>
      <c r="AD38" s="270"/>
      <c r="AE38" s="270"/>
      <c r="AF38" s="270"/>
      <c r="AG38" s="270"/>
      <c r="AH38" s="270"/>
      <c r="AI38" s="270"/>
      <c r="AJ38" s="270"/>
      <c r="AK38" s="270"/>
      <c r="AL38" s="270"/>
      <c r="AM38" s="270"/>
      <c r="AN38" s="270"/>
      <c r="AO38" s="270"/>
      <c r="AP38" s="270"/>
      <c r="AQ38" s="270"/>
      <c r="AR38" s="270"/>
      <c r="AS38" s="270"/>
      <c r="AT38" s="270"/>
      <c r="AU38" s="270"/>
      <c r="AV38" s="270"/>
      <c r="AW38" s="270"/>
      <c r="AX38" s="270"/>
      <c r="AY38" s="270"/>
      <c r="AZ38" s="270"/>
      <c r="BA38" s="270"/>
      <c r="BB38" s="270"/>
      <c r="BC38" s="288"/>
      <c r="BD38" s="8"/>
      <c r="BE38" s="7"/>
      <c r="BF38" s="8"/>
      <c r="BG38" s="8"/>
      <c r="BH38" s="7"/>
      <c r="BI38" s="8"/>
      <c r="BJ38" s="8"/>
      <c r="BK38" s="7"/>
    </row>
    <row r="39" spans="3:63" ht="13.5" hidden="1" customHeight="1">
      <c r="C39" s="287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70"/>
      <c r="W39" s="270"/>
      <c r="X39" s="270"/>
      <c r="Y39" s="270"/>
      <c r="Z39" s="270"/>
      <c r="AA39" s="270"/>
      <c r="AB39" s="270"/>
      <c r="AC39" s="270"/>
      <c r="AD39" s="270"/>
      <c r="AE39" s="270"/>
      <c r="AF39" s="270"/>
      <c r="AG39" s="270"/>
      <c r="AH39" s="270"/>
      <c r="AI39" s="270"/>
      <c r="AJ39" s="270"/>
      <c r="AK39" s="270"/>
      <c r="AL39" s="270"/>
      <c r="AM39" s="270"/>
      <c r="AN39" s="270"/>
      <c r="AO39" s="270"/>
      <c r="AP39" s="270"/>
      <c r="AQ39" s="270"/>
      <c r="AR39" s="270"/>
      <c r="AS39" s="270"/>
      <c r="AT39" s="270"/>
      <c r="AU39" s="270"/>
      <c r="AV39" s="270"/>
      <c r="AW39" s="270"/>
      <c r="AX39" s="270"/>
      <c r="AY39" s="270"/>
      <c r="AZ39" s="270"/>
      <c r="BA39" s="270"/>
      <c r="BB39" s="270"/>
      <c r="BC39" s="288"/>
      <c r="BD39" s="8"/>
      <c r="BE39" s="7"/>
      <c r="BF39" s="8"/>
      <c r="BG39" s="8"/>
      <c r="BH39" s="7"/>
      <c r="BI39" s="8"/>
      <c r="BJ39" s="8"/>
      <c r="BK39" s="7"/>
    </row>
    <row r="40" spans="3:63" ht="13.5" hidden="1" customHeight="1">
      <c r="C40" s="287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0"/>
      <c r="W40" s="270"/>
      <c r="X40" s="270"/>
      <c r="Y40" s="270"/>
      <c r="Z40" s="270"/>
      <c r="AA40" s="270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0"/>
      <c r="AZ40" s="270"/>
      <c r="BA40" s="270"/>
      <c r="BB40" s="270"/>
      <c r="BC40" s="288"/>
      <c r="BD40" s="8"/>
      <c r="BE40" s="7"/>
      <c r="BF40" s="8"/>
      <c r="BG40" s="8"/>
      <c r="BH40" s="7"/>
      <c r="BI40" s="8"/>
      <c r="BJ40" s="8"/>
      <c r="BK40" s="7"/>
    </row>
    <row r="41" spans="3:63" ht="13.5" hidden="1" customHeight="1">
      <c r="C41" s="287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  <c r="Z41" s="270"/>
      <c r="AA41" s="270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270"/>
      <c r="AW41" s="270"/>
      <c r="AX41" s="270"/>
      <c r="AY41" s="270"/>
      <c r="AZ41" s="270"/>
      <c r="BA41" s="270"/>
      <c r="BB41" s="270"/>
      <c r="BC41" s="288"/>
      <c r="BD41" s="8"/>
      <c r="BE41" s="7"/>
      <c r="BF41" s="8"/>
      <c r="BG41" s="8"/>
      <c r="BH41" s="7"/>
      <c r="BI41" s="8"/>
      <c r="BJ41" s="8"/>
      <c r="BK41" s="7"/>
    </row>
    <row r="42" spans="3:63" ht="13.5" hidden="1" customHeight="1">
      <c r="C42" s="2"/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286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286"/>
      <c r="AV42" s="286"/>
      <c r="AW42" s="286"/>
      <c r="AX42" s="286"/>
      <c r="AY42" s="286"/>
      <c r="AZ42" s="286"/>
      <c r="BA42" s="286"/>
      <c r="BB42" s="286"/>
      <c r="BC42" s="286"/>
      <c r="BD42" s="8"/>
      <c r="BE42" s="7"/>
      <c r="BF42" s="8"/>
      <c r="BG42" s="8"/>
      <c r="BH42" s="7"/>
      <c r="BI42" s="8"/>
      <c r="BJ42" s="8"/>
      <c r="BK42" s="7"/>
    </row>
    <row r="43" spans="3:63" ht="13.5" hidden="1" customHeight="1">
      <c r="C43" s="287" t="s">
        <v>216</v>
      </c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270"/>
      <c r="AW43" s="270"/>
      <c r="AX43" s="270"/>
      <c r="AY43" s="270"/>
      <c r="AZ43" s="270"/>
      <c r="BA43" s="270"/>
      <c r="BB43" s="270"/>
      <c r="BC43" s="270"/>
      <c r="BD43" s="8"/>
      <c r="BE43" s="7"/>
      <c r="BF43" s="8"/>
      <c r="BG43" s="8"/>
      <c r="BH43" s="7"/>
      <c r="BI43" s="8"/>
      <c r="BJ43" s="8"/>
      <c r="BK43" s="7"/>
    </row>
    <row r="44" spans="3:63" ht="13.5" hidden="1" customHeight="1">
      <c r="C44" s="287"/>
      <c r="D44" s="270"/>
      <c r="E44" s="270"/>
      <c r="F44" s="270"/>
      <c r="G44" s="270"/>
      <c r="H44" s="270"/>
      <c r="I44" s="270"/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  <c r="AG44" s="270"/>
      <c r="AH44" s="270"/>
      <c r="AI44" s="270"/>
      <c r="AJ44" s="270"/>
      <c r="AK44" s="270"/>
      <c r="AL44" s="270"/>
      <c r="AM44" s="270"/>
      <c r="AN44" s="270"/>
      <c r="AO44" s="270"/>
      <c r="AP44" s="270"/>
      <c r="AQ44" s="270"/>
      <c r="AR44" s="270"/>
      <c r="AS44" s="270"/>
      <c r="AT44" s="270"/>
      <c r="AU44" s="270"/>
      <c r="AV44" s="270"/>
      <c r="AW44" s="270"/>
      <c r="AX44" s="270"/>
      <c r="AY44" s="270"/>
      <c r="AZ44" s="270"/>
      <c r="BA44" s="270"/>
      <c r="BB44" s="270"/>
      <c r="BC44" s="270"/>
      <c r="BD44" s="8"/>
      <c r="BE44" s="7"/>
      <c r="BF44" s="8"/>
      <c r="BG44" s="8"/>
      <c r="BH44" s="7"/>
      <c r="BI44" s="8"/>
      <c r="BJ44" s="8"/>
      <c r="BK44" s="7"/>
    </row>
    <row r="45" spans="3:63" ht="13.5" hidden="1" customHeight="1">
      <c r="C45" s="287"/>
      <c r="D45" s="270"/>
      <c r="E45" s="270"/>
      <c r="F45" s="270"/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0"/>
      <c r="AJ45" s="270"/>
      <c r="AK45" s="270"/>
      <c r="AL45" s="270"/>
      <c r="AM45" s="270"/>
      <c r="AN45" s="270"/>
      <c r="AO45" s="270"/>
      <c r="AP45" s="270"/>
      <c r="AQ45" s="270"/>
      <c r="AR45" s="270"/>
      <c r="AS45" s="270"/>
      <c r="AT45" s="270"/>
      <c r="AU45" s="270"/>
      <c r="AV45" s="270"/>
      <c r="AW45" s="270"/>
      <c r="AX45" s="270"/>
      <c r="AY45" s="270"/>
      <c r="AZ45" s="270"/>
      <c r="BA45" s="270"/>
      <c r="BB45" s="270"/>
      <c r="BC45" s="270"/>
      <c r="BD45" s="8"/>
      <c r="BE45" s="7"/>
      <c r="BF45" s="8"/>
      <c r="BG45" s="8"/>
      <c r="BH45" s="7"/>
      <c r="BI45" s="8"/>
      <c r="BJ45" s="8"/>
      <c r="BK45" s="7"/>
    </row>
    <row r="46" spans="3:63" ht="13.5" hidden="1" customHeight="1">
      <c r="C46" s="287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0"/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/>
      <c r="AZ46" s="270"/>
      <c r="BA46" s="270"/>
      <c r="BB46" s="270"/>
      <c r="BC46" s="270"/>
      <c r="BD46" s="8"/>
      <c r="BE46" s="7"/>
      <c r="BF46" s="8"/>
      <c r="BG46" s="8"/>
      <c r="BH46" s="7"/>
      <c r="BI46" s="8"/>
      <c r="BJ46" s="8"/>
      <c r="BK46" s="7"/>
    </row>
    <row r="47" spans="3:63" ht="13.5" hidden="1" customHeight="1">
      <c r="C47" s="287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70"/>
      <c r="AZ47" s="270"/>
      <c r="BA47" s="270"/>
      <c r="BB47" s="270"/>
      <c r="BC47" s="270"/>
      <c r="BD47" s="8"/>
      <c r="BE47" s="7"/>
      <c r="BF47" s="8"/>
      <c r="BG47" s="8"/>
      <c r="BH47" s="7"/>
      <c r="BI47" s="8"/>
      <c r="BJ47" s="8"/>
      <c r="BK47" s="7"/>
    </row>
    <row r="48" spans="3:63" ht="13.5" hidden="1" customHeight="1">
      <c r="C48" s="287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70"/>
      <c r="AZ48" s="270"/>
      <c r="BA48" s="270"/>
      <c r="BB48" s="270"/>
      <c r="BC48" s="270"/>
      <c r="BD48" s="8"/>
      <c r="BE48" s="7"/>
      <c r="BF48" s="8"/>
      <c r="BG48" s="8"/>
      <c r="BH48" s="7"/>
      <c r="BI48" s="8"/>
      <c r="BJ48" s="8"/>
      <c r="BK48" s="7"/>
    </row>
    <row r="49" spans="3:63" ht="13.5" hidden="1" customHeight="1">
      <c r="C49" s="2"/>
      <c r="D49" s="286"/>
      <c r="E49" s="286"/>
      <c r="F49" s="286"/>
      <c r="G49" s="286"/>
      <c r="H49" s="286"/>
      <c r="I49" s="286"/>
      <c r="J49" s="286"/>
      <c r="K49" s="286"/>
      <c r="L49" s="286"/>
      <c r="M49" s="286"/>
      <c r="N49" s="286"/>
      <c r="O49" s="286"/>
      <c r="P49" s="286"/>
      <c r="Q49" s="286"/>
      <c r="R49" s="286"/>
      <c r="S49" s="286"/>
      <c r="T49" s="286"/>
      <c r="U49" s="286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8"/>
      <c r="BE49" s="7"/>
      <c r="BF49" s="8"/>
      <c r="BG49" s="8"/>
      <c r="BH49" s="7"/>
      <c r="BI49" s="8"/>
      <c r="BJ49" s="8"/>
      <c r="BK49" s="7"/>
    </row>
    <row r="50" spans="3:63" ht="13.5" hidden="1" customHeight="1">
      <c r="C50" s="287" t="s">
        <v>219</v>
      </c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8"/>
      <c r="BE50" s="7"/>
      <c r="BF50" s="8"/>
      <c r="BG50" s="8"/>
      <c r="BH50" s="7"/>
      <c r="BI50" s="8"/>
      <c r="BJ50" s="8"/>
      <c r="BK50" s="7"/>
    </row>
    <row r="51" spans="3:63" ht="13.5" hidden="1" customHeight="1">
      <c r="C51" s="287"/>
      <c r="D51" s="270"/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270"/>
      <c r="R51" s="270"/>
      <c r="S51" s="270"/>
      <c r="T51" s="270"/>
      <c r="U51" s="270"/>
      <c r="V51" s="270"/>
      <c r="W51" s="270"/>
      <c r="X51" s="270"/>
      <c r="Y51" s="270"/>
      <c r="Z51" s="270"/>
      <c r="AA51" s="270"/>
      <c r="AB51" s="270"/>
      <c r="AC51" s="270"/>
      <c r="AD51" s="270"/>
      <c r="AE51" s="270"/>
      <c r="AF51" s="270"/>
      <c r="AG51" s="270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270"/>
      <c r="AU51" s="270"/>
      <c r="AV51" s="270"/>
      <c r="AW51" s="270"/>
      <c r="AX51" s="270"/>
      <c r="AY51" s="270"/>
      <c r="AZ51" s="270"/>
      <c r="BA51" s="270"/>
      <c r="BB51" s="270"/>
      <c r="BC51" s="270"/>
      <c r="BD51" s="8"/>
      <c r="BE51" s="7"/>
      <c r="BF51" s="8"/>
      <c r="BG51" s="8"/>
      <c r="BH51" s="7"/>
      <c r="BI51" s="8"/>
      <c r="BJ51" s="8"/>
      <c r="BK51" s="7"/>
    </row>
    <row r="52" spans="3:63" ht="13.5" hidden="1" customHeight="1">
      <c r="C52" s="287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0"/>
      <c r="AL52" s="270"/>
      <c r="AM52" s="270"/>
      <c r="AN52" s="270"/>
      <c r="AO52" s="270"/>
      <c r="AP52" s="270"/>
      <c r="AQ52" s="270"/>
      <c r="AR52" s="270"/>
      <c r="AS52" s="270"/>
      <c r="AT52" s="270"/>
      <c r="AU52" s="270"/>
      <c r="AV52" s="270"/>
      <c r="AW52" s="270"/>
      <c r="AX52" s="270"/>
      <c r="AY52" s="270"/>
      <c r="AZ52" s="270"/>
      <c r="BA52" s="270"/>
      <c r="BB52" s="270"/>
      <c r="BC52" s="270"/>
      <c r="BD52" s="8"/>
      <c r="BE52" s="7"/>
      <c r="BF52" s="8"/>
      <c r="BG52" s="8"/>
      <c r="BH52" s="7"/>
      <c r="BI52" s="8"/>
      <c r="BJ52" s="8"/>
      <c r="BK52" s="7"/>
    </row>
    <row r="53" spans="3:63" ht="13.5" hidden="1" customHeight="1">
      <c r="C53" s="287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270"/>
      <c r="V53" s="270"/>
      <c r="W53" s="270"/>
      <c r="X53" s="270"/>
      <c r="Y53" s="270"/>
      <c r="Z53" s="270"/>
      <c r="AA53" s="270"/>
      <c r="AB53" s="270"/>
      <c r="AC53" s="270"/>
      <c r="AD53" s="270"/>
      <c r="AE53" s="270"/>
      <c r="AF53" s="270"/>
      <c r="AG53" s="270"/>
      <c r="AH53" s="270"/>
      <c r="AI53" s="270"/>
      <c r="AJ53" s="270"/>
      <c r="AK53" s="270"/>
      <c r="AL53" s="270"/>
      <c r="AM53" s="270"/>
      <c r="AN53" s="270"/>
      <c r="AO53" s="270"/>
      <c r="AP53" s="270"/>
      <c r="AQ53" s="270"/>
      <c r="AR53" s="270"/>
      <c r="AS53" s="270"/>
      <c r="AT53" s="270"/>
      <c r="AU53" s="270"/>
      <c r="AV53" s="270"/>
      <c r="AW53" s="270"/>
      <c r="AX53" s="270"/>
      <c r="AY53" s="270"/>
      <c r="AZ53" s="270"/>
      <c r="BA53" s="270"/>
      <c r="BB53" s="270"/>
      <c r="BC53" s="270"/>
      <c r="BD53" s="8"/>
      <c r="BE53" s="7"/>
      <c r="BF53" s="8"/>
      <c r="BG53" s="8"/>
      <c r="BH53" s="7"/>
      <c r="BI53" s="8"/>
      <c r="BJ53" s="8"/>
      <c r="BK53" s="7"/>
    </row>
    <row r="54" spans="3:63" ht="13.5" hidden="1" customHeight="1">
      <c r="C54" s="287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70"/>
      <c r="W54" s="270"/>
      <c r="X54" s="270"/>
      <c r="Y54" s="270"/>
      <c r="Z54" s="270"/>
      <c r="AA54" s="270"/>
      <c r="AB54" s="270"/>
      <c r="AC54" s="270"/>
      <c r="AD54" s="270"/>
      <c r="AE54" s="270"/>
      <c r="AF54" s="270"/>
      <c r="AG54" s="270"/>
      <c r="AH54" s="270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0"/>
      <c r="AZ54" s="270"/>
      <c r="BA54" s="270"/>
      <c r="BB54" s="270"/>
      <c r="BC54" s="270"/>
      <c r="BD54" s="8"/>
      <c r="BE54" s="7"/>
      <c r="BF54" s="8"/>
      <c r="BG54" s="8"/>
      <c r="BH54" s="7"/>
      <c r="BI54" s="8"/>
      <c r="BJ54" s="8"/>
      <c r="BK54" s="7"/>
    </row>
    <row r="55" spans="3:63" ht="13.5" hidden="1" customHeight="1">
      <c r="C55" s="287"/>
      <c r="D55" s="270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/>
      <c r="Z55" s="270"/>
      <c r="AA55" s="270"/>
      <c r="AB55" s="270"/>
      <c r="AC55" s="270"/>
      <c r="AD55" s="270"/>
      <c r="AE55" s="270"/>
      <c r="AF55" s="270"/>
      <c r="AG55" s="270"/>
      <c r="AH55" s="270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70"/>
      <c r="AV55" s="270"/>
      <c r="AW55" s="270"/>
      <c r="AX55" s="270"/>
      <c r="AY55" s="270"/>
      <c r="AZ55" s="270"/>
      <c r="BA55" s="270"/>
      <c r="BB55" s="270"/>
      <c r="BC55" s="270"/>
      <c r="BD55" s="8"/>
      <c r="BE55" s="7"/>
      <c r="BF55" s="8"/>
      <c r="BG55" s="8"/>
      <c r="BH55" s="7"/>
      <c r="BI55" s="8"/>
      <c r="BJ55" s="8"/>
      <c r="BK55" s="7"/>
    </row>
    <row r="56" spans="3:63" ht="13.5" hidden="1" customHeight="1">
      <c r="C56" s="2"/>
      <c r="D56" s="286"/>
      <c r="E56" s="286"/>
      <c r="F56" s="286"/>
      <c r="G56" s="286"/>
      <c r="H56" s="286"/>
      <c r="I56" s="286"/>
      <c r="J56" s="286"/>
      <c r="K56" s="286"/>
      <c r="L56" s="286"/>
      <c r="M56" s="286"/>
      <c r="N56" s="286"/>
      <c r="O56" s="286"/>
      <c r="P56" s="286"/>
      <c r="Q56" s="28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8"/>
      <c r="BE56" s="7"/>
      <c r="BF56" s="8"/>
      <c r="BG56" s="8"/>
      <c r="BH56" s="7"/>
      <c r="BI56" s="8"/>
      <c r="BJ56" s="8"/>
      <c r="BK56" s="7"/>
    </row>
    <row r="57" spans="3:63" ht="13.5" hidden="1" customHeight="1">
      <c r="C57" s="287" t="s">
        <v>220</v>
      </c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8"/>
      <c r="BE57" s="7"/>
      <c r="BF57" s="8"/>
      <c r="BG57" s="8"/>
      <c r="BH57" s="7"/>
      <c r="BI57" s="8"/>
      <c r="BJ57" s="8"/>
      <c r="BK57" s="7"/>
    </row>
    <row r="58" spans="3:63" ht="13.5" hidden="1" customHeight="1">
      <c r="C58" s="287"/>
      <c r="D58" s="270"/>
      <c r="E58" s="270"/>
      <c r="F58" s="270"/>
      <c r="G58" s="270"/>
      <c r="H58" s="270"/>
      <c r="I58" s="270"/>
      <c r="J58" s="270"/>
      <c r="K58" s="270"/>
      <c r="L58" s="270"/>
      <c r="M58" s="270"/>
      <c r="N58" s="270"/>
      <c r="O58" s="270"/>
      <c r="P58" s="270"/>
      <c r="Q58" s="270"/>
      <c r="R58" s="270"/>
      <c r="S58" s="270"/>
      <c r="T58" s="270"/>
      <c r="U58" s="270"/>
      <c r="V58" s="270"/>
      <c r="W58" s="270"/>
      <c r="X58" s="270"/>
      <c r="Y58" s="270"/>
      <c r="Z58" s="270"/>
      <c r="AA58" s="270"/>
      <c r="AB58" s="270"/>
      <c r="AC58" s="270"/>
      <c r="AD58" s="270"/>
      <c r="AE58" s="270"/>
      <c r="AF58" s="270"/>
      <c r="AG58" s="270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270"/>
      <c r="AU58" s="270"/>
      <c r="AV58" s="270"/>
      <c r="AW58" s="270"/>
      <c r="AX58" s="270"/>
      <c r="AY58" s="270"/>
      <c r="AZ58" s="270"/>
      <c r="BA58" s="270"/>
      <c r="BB58" s="270"/>
      <c r="BC58" s="270"/>
      <c r="BD58" s="8"/>
      <c r="BE58" s="7"/>
      <c r="BF58" s="8"/>
      <c r="BG58" s="8"/>
      <c r="BH58" s="7"/>
      <c r="BI58" s="8"/>
      <c r="BJ58" s="8"/>
      <c r="BK58" s="7"/>
    </row>
    <row r="59" spans="3:63" ht="13.5" hidden="1" customHeight="1">
      <c r="C59" s="287"/>
      <c r="D59" s="270"/>
      <c r="E59" s="270"/>
      <c r="F59" s="270"/>
      <c r="G59" s="270"/>
      <c r="H59" s="270"/>
      <c r="I59" s="270"/>
      <c r="J59" s="270"/>
      <c r="K59" s="270"/>
      <c r="L59" s="270"/>
      <c r="M59" s="270"/>
      <c r="N59" s="270"/>
      <c r="O59" s="270"/>
      <c r="P59" s="270"/>
      <c r="Q59" s="270"/>
      <c r="R59" s="270"/>
      <c r="S59" s="270"/>
      <c r="T59" s="270"/>
      <c r="U59" s="270"/>
      <c r="V59" s="270"/>
      <c r="W59" s="270"/>
      <c r="X59" s="270"/>
      <c r="Y59" s="270"/>
      <c r="Z59" s="270"/>
      <c r="AA59" s="270"/>
      <c r="AB59" s="270"/>
      <c r="AC59" s="270"/>
      <c r="AD59" s="270"/>
      <c r="AE59" s="270"/>
      <c r="AF59" s="270"/>
      <c r="AG59" s="270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270"/>
      <c r="AU59" s="270"/>
      <c r="AV59" s="270"/>
      <c r="AW59" s="270"/>
      <c r="AX59" s="270"/>
      <c r="AY59" s="270"/>
      <c r="AZ59" s="270"/>
      <c r="BA59" s="270"/>
      <c r="BB59" s="270"/>
      <c r="BC59" s="270"/>
      <c r="BD59" s="8"/>
      <c r="BE59" s="7"/>
      <c r="BF59" s="8"/>
      <c r="BG59" s="8"/>
      <c r="BH59" s="7"/>
      <c r="BI59" s="8"/>
      <c r="BJ59" s="8"/>
      <c r="BK59" s="7"/>
    </row>
    <row r="60" spans="3:63" ht="13.5" hidden="1" customHeight="1">
      <c r="C60" s="287"/>
      <c r="D60" s="270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270"/>
      <c r="AU60" s="270"/>
      <c r="AV60" s="270"/>
      <c r="AW60" s="270"/>
      <c r="AX60" s="270"/>
      <c r="AY60" s="270"/>
      <c r="AZ60" s="270"/>
      <c r="BA60" s="270"/>
      <c r="BB60" s="270"/>
      <c r="BC60" s="270"/>
      <c r="BD60" s="8"/>
      <c r="BE60" s="7"/>
      <c r="BF60" s="8"/>
      <c r="BG60" s="8"/>
      <c r="BH60" s="7"/>
      <c r="BI60" s="8"/>
      <c r="BJ60" s="8"/>
      <c r="BK60" s="7"/>
    </row>
    <row r="61" spans="3:63" ht="13.5" hidden="1" customHeight="1">
      <c r="C61" s="287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/>
      <c r="AZ61" s="270"/>
      <c r="BA61" s="270"/>
      <c r="BB61" s="270"/>
      <c r="BC61" s="270"/>
      <c r="BD61" s="8"/>
      <c r="BE61" s="7"/>
      <c r="BF61" s="8"/>
      <c r="BG61" s="8"/>
      <c r="BH61" s="7"/>
      <c r="BI61" s="8"/>
      <c r="BJ61" s="8"/>
      <c r="BK61" s="7"/>
    </row>
    <row r="62" spans="3:63" ht="13.5" hidden="1" customHeight="1">
      <c r="C62" s="287"/>
      <c r="D62" s="270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/>
      <c r="AZ62" s="270"/>
      <c r="BA62" s="270"/>
      <c r="BB62" s="270"/>
      <c r="BC62" s="270"/>
      <c r="BD62" s="8"/>
      <c r="BE62" s="7"/>
      <c r="BF62" s="8"/>
      <c r="BG62" s="8"/>
      <c r="BH62" s="7"/>
      <c r="BI62" s="8"/>
      <c r="BJ62" s="8"/>
      <c r="BK62" s="7"/>
    </row>
    <row r="63" spans="3:63" ht="13.5" hidden="1" customHeight="1">
      <c r="C63" s="2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8"/>
      <c r="BE63" s="7"/>
      <c r="BF63" s="8"/>
      <c r="BG63" s="8"/>
      <c r="BH63" s="7"/>
      <c r="BI63" s="8"/>
      <c r="BJ63" s="8"/>
      <c r="BK63" s="7"/>
    </row>
    <row r="64" spans="3:63" ht="13.5" hidden="1" customHeight="1">
      <c r="C64" s="287" t="s">
        <v>221</v>
      </c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/>
      <c r="AZ64" s="270"/>
      <c r="BA64" s="270"/>
      <c r="BB64" s="270"/>
      <c r="BC64" s="270"/>
      <c r="BD64" s="8"/>
      <c r="BE64" s="7"/>
      <c r="BF64" s="8"/>
      <c r="BG64" s="8"/>
      <c r="BH64" s="7"/>
      <c r="BI64" s="8"/>
      <c r="BJ64" s="8"/>
      <c r="BK64" s="7"/>
    </row>
    <row r="65" spans="3:63" ht="13.5" hidden="1" customHeight="1">
      <c r="C65" s="287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  <c r="U65" s="270"/>
      <c r="V65" s="270"/>
      <c r="W65" s="270"/>
      <c r="X65" s="270"/>
      <c r="Y65" s="270"/>
      <c r="Z65" s="270"/>
      <c r="AA65" s="270"/>
      <c r="AB65" s="270"/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270"/>
      <c r="BB65" s="270"/>
      <c r="BC65" s="270"/>
      <c r="BD65" s="8"/>
      <c r="BE65" s="7"/>
      <c r="BF65" s="8"/>
      <c r="BG65" s="8"/>
      <c r="BH65" s="7"/>
      <c r="BI65" s="8"/>
      <c r="BJ65" s="8"/>
      <c r="BK65" s="7"/>
    </row>
    <row r="66" spans="3:63" ht="13.5" hidden="1" customHeight="1">
      <c r="C66" s="287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270"/>
      <c r="BB66" s="270"/>
      <c r="BC66" s="270"/>
      <c r="BD66" s="8"/>
      <c r="BE66" s="7"/>
      <c r="BF66" s="8"/>
      <c r="BG66" s="8"/>
      <c r="BH66" s="7"/>
      <c r="BI66" s="8"/>
      <c r="BJ66" s="8"/>
      <c r="BK66" s="7"/>
    </row>
    <row r="67" spans="3:63" ht="13.5" hidden="1" customHeight="1">
      <c r="C67" s="287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8"/>
      <c r="BE67" s="7"/>
      <c r="BF67" s="8"/>
      <c r="BG67" s="8"/>
      <c r="BH67" s="7"/>
      <c r="BI67" s="8"/>
      <c r="BJ67" s="8"/>
      <c r="BK67" s="7"/>
    </row>
    <row r="68" spans="3:63" ht="13.5" hidden="1" customHeight="1">
      <c r="C68" s="287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N68" s="270"/>
      <c r="O68" s="270"/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/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/>
      <c r="AZ68" s="270"/>
      <c r="BA68" s="270"/>
      <c r="BB68" s="270"/>
      <c r="BC68" s="270"/>
      <c r="BD68" s="8"/>
      <c r="BE68" s="7"/>
      <c r="BF68" s="8"/>
      <c r="BG68" s="8"/>
      <c r="BH68" s="7"/>
      <c r="BI68" s="8"/>
      <c r="BJ68" s="8"/>
      <c r="BK68" s="7"/>
    </row>
    <row r="69" spans="3:63" ht="13.5" hidden="1" customHeight="1">
      <c r="C69" s="287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27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8"/>
      <c r="BE69" s="7"/>
      <c r="BF69" s="8"/>
      <c r="BG69" s="8"/>
      <c r="BH69" s="7"/>
      <c r="BI69" s="8"/>
      <c r="BJ69" s="8"/>
      <c r="BK69" s="7"/>
    </row>
    <row r="70" spans="3:63" ht="13.5" hidden="1" customHeight="1">
      <c r="C70" s="2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8"/>
      <c r="BE70" s="7"/>
      <c r="BF70" s="8"/>
      <c r="BG70" s="8"/>
      <c r="BH70" s="7"/>
      <c r="BI70" s="8"/>
      <c r="BJ70" s="8"/>
      <c r="BK70" s="7"/>
    </row>
    <row r="71" spans="3:63" ht="13.5" hidden="1" customHeight="1">
      <c r="C71" s="287" t="s">
        <v>224</v>
      </c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270"/>
      <c r="AD71" s="270"/>
      <c r="AE71" s="270"/>
      <c r="AF71" s="270"/>
      <c r="AG71" s="270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270"/>
      <c r="AU71" s="270"/>
      <c r="AV71" s="270"/>
      <c r="AW71" s="270"/>
      <c r="AX71" s="270"/>
      <c r="AY71" s="270"/>
      <c r="AZ71" s="270"/>
      <c r="BA71" s="270"/>
      <c r="BB71" s="270"/>
      <c r="BC71" s="270"/>
      <c r="BD71" s="8"/>
      <c r="BE71" s="7"/>
      <c r="BF71" s="8"/>
      <c r="BG71" s="8"/>
      <c r="BH71" s="7"/>
      <c r="BI71" s="8"/>
      <c r="BJ71" s="8"/>
      <c r="BK71" s="7"/>
    </row>
    <row r="72" spans="3:63" ht="13.5" hidden="1" customHeight="1">
      <c r="C72" s="287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270"/>
      <c r="AU72" s="270"/>
      <c r="AV72" s="270"/>
      <c r="AW72" s="270"/>
      <c r="AX72" s="270"/>
      <c r="AY72" s="270"/>
      <c r="AZ72" s="270"/>
      <c r="BA72" s="270"/>
      <c r="BB72" s="270"/>
      <c r="BC72" s="270"/>
      <c r="BD72" s="8"/>
      <c r="BE72" s="7"/>
      <c r="BF72" s="8"/>
      <c r="BG72" s="8"/>
      <c r="BH72" s="7"/>
      <c r="BI72" s="8"/>
      <c r="BJ72" s="8"/>
      <c r="BK72" s="7"/>
    </row>
    <row r="73" spans="3:63" ht="13.5" hidden="1" customHeight="1">
      <c r="C73" s="287"/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270"/>
      <c r="V73" s="270"/>
      <c r="W73" s="270"/>
      <c r="X73" s="270"/>
      <c r="Y73" s="270"/>
      <c r="Z73" s="270"/>
      <c r="AA73" s="270"/>
      <c r="AB73" s="270"/>
      <c r="AC73" s="270"/>
      <c r="AD73" s="270"/>
      <c r="AE73" s="270"/>
      <c r="AF73" s="270"/>
      <c r="AG73" s="270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270"/>
      <c r="AU73" s="270"/>
      <c r="AV73" s="270"/>
      <c r="AW73" s="270"/>
      <c r="AX73" s="270"/>
      <c r="AY73" s="270"/>
      <c r="AZ73" s="270"/>
      <c r="BA73" s="270"/>
      <c r="BB73" s="270"/>
      <c r="BC73" s="270"/>
      <c r="BD73" s="8"/>
      <c r="BE73" s="7"/>
      <c r="BF73" s="8"/>
      <c r="BG73" s="8"/>
      <c r="BH73" s="7"/>
      <c r="BI73" s="8"/>
      <c r="BJ73" s="8"/>
      <c r="BK73" s="7"/>
    </row>
    <row r="74" spans="3:63" ht="13.5" hidden="1" customHeight="1">
      <c r="C74" s="287"/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/>
      <c r="W74" s="270"/>
      <c r="X74" s="270"/>
      <c r="Y74" s="270"/>
      <c r="Z74" s="270"/>
      <c r="AA74" s="270"/>
      <c r="AB74" s="270"/>
      <c r="AC74" s="270"/>
      <c r="AD74" s="270"/>
      <c r="AE74" s="270"/>
      <c r="AF74" s="270"/>
      <c r="AG74" s="270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270"/>
      <c r="AU74" s="270"/>
      <c r="AV74" s="270"/>
      <c r="AW74" s="270"/>
      <c r="AX74" s="270"/>
      <c r="AY74" s="270"/>
      <c r="AZ74" s="270"/>
      <c r="BA74" s="270"/>
      <c r="BB74" s="270"/>
      <c r="BC74" s="270"/>
      <c r="BD74" s="8"/>
      <c r="BE74" s="7"/>
      <c r="BF74" s="8"/>
      <c r="BG74" s="8"/>
      <c r="BH74" s="7"/>
      <c r="BI74" s="8"/>
      <c r="BJ74" s="8"/>
      <c r="BK74" s="7"/>
    </row>
    <row r="75" spans="3:63" ht="13.5" hidden="1" customHeight="1">
      <c r="C75" s="287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8"/>
      <c r="BE75" s="7"/>
      <c r="BF75" s="8"/>
      <c r="BG75" s="8"/>
      <c r="BH75" s="7"/>
      <c r="BI75" s="8"/>
      <c r="BJ75" s="8"/>
      <c r="BK75" s="7"/>
    </row>
    <row r="76" spans="3:63" ht="13.5" hidden="1" customHeight="1">
      <c r="C76" s="287"/>
      <c r="D76" s="270"/>
      <c r="E76" s="270"/>
      <c r="F76" s="270"/>
      <c r="G76" s="270"/>
      <c r="H76" s="270"/>
      <c r="I76" s="270"/>
      <c r="J76" s="270"/>
      <c r="K76" s="270"/>
      <c r="L76" s="270"/>
      <c r="M76" s="270"/>
      <c r="N76" s="270"/>
      <c r="O76" s="270"/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/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270"/>
      <c r="AU76" s="270"/>
      <c r="AV76" s="270"/>
      <c r="AW76" s="270"/>
      <c r="AX76" s="270"/>
      <c r="AY76" s="270"/>
      <c r="AZ76" s="270"/>
      <c r="BA76" s="270"/>
      <c r="BB76" s="270"/>
      <c r="BC76" s="270"/>
      <c r="BD76" s="8"/>
      <c r="BE76" s="7"/>
      <c r="BF76" s="8"/>
      <c r="BG76" s="8"/>
      <c r="BH76" s="7"/>
      <c r="BI76" s="8"/>
      <c r="BJ76" s="8"/>
      <c r="BK76" s="7"/>
    </row>
    <row r="77" spans="3:63" ht="13.5" hidden="1" customHeight="1">
      <c r="C77" s="2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8"/>
      <c r="BE77" s="7"/>
      <c r="BF77" s="8"/>
      <c r="BG77" s="8"/>
      <c r="BH77" s="7"/>
      <c r="BI77" s="8"/>
      <c r="BJ77" s="8"/>
      <c r="BK77" s="7"/>
    </row>
    <row r="78" spans="3:63" ht="13.5" hidden="1" customHeight="1">
      <c r="C78" s="287" t="s">
        <v>225</v>
      </c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/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270"/>
      <c r="AU78" s="270"/>
      <c r="AV78" s="270"/>
      <c r="AW78" s="270"/>
      <c r="AX78" s="270"/>
      <c r="AY78" s="270"/>
      <c r="AZ78" s="270"/>
      <c r="BA78" s="270"/>
      <c r="BB78" s="270"/>
      <c r="BC78" s="270"/>
      <c r="BD78" s="8"/>
      <c r="BE78" s="7"/>
      <c r="BF78" s="8"/>
      <c r="BG78" s="8"/>
      <c r="BH78" s="7"/>
      <c r="BI78" s="8"/>
      <c r="BJ78" s="8"/>
      <c r="BK78" s="7"/>
    </row>
    <row r="79" spans="3:63" ht="13.5" hidden="1" customHeight="1">
      <c r="C79" s="287"/>
      <c r="D79" s="270"/>
      <c r="E79" s="270"/>
      <c r="F79" s="270"/>
      <c r="G79" s="270"/>
      <c r="H79" s="270"/>
      <c r="I79" s="270"/>
      <c r="J79" s="270"/>
      <c r="K79" s="270"/>
      <c r="L79" s="270"/>
      <c r="M79" s="270"/>
      <c r="N79" s="270"/>
      <c r="O79" s="270"/>
      <c r="P79" s="270"/>
      <c r="Q79" s="270"/>
      <c r="R79" s="270"/>
      <c r="S79" s="270"/>
      <c r="T79" s="270"/>
      <c r="U79" s="270"/>
      <c r="V79" s="270"/>
      <c r="W79" s="270"/>
      <c r="X79" s="270"/>
      <c r="Y79" s="270"/>
      <c r="Z79" s="270"/>
      <c r="AA79" s="270"/>
      <c r="AB79" s="270"/>
      <c r="AC79" s="270"/>
      <c r="AD79" s="270"/>
      <c r="AE79" s="270"/>
      <c r="AF79" s="270"/>
      <c r="AG79" s="270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270"/>
      <c r="AU79" s="270"/>
      <c r="AV79" s="270"/>
      <c r="AW79" s="270"/>
      <c r="AX79" s="270"/>
      <c r="AY79" s="270"/>
      <c r="AZ79" s="270"/>
      <c r="BA79" s="270"/>
      <c r="BB79" s="270"/>
      <c r="BC79" s="270"/>
      <c r="BD79" s="8"/>
      <c r="BE79" s="7"/>
      <c r="BF79" s="8"/>
      <c r="BG79" s="8"/>
      <c r="BH79" s="7"/>
      <c r="BI79" s="8"/>
      <c r="BJ79" s="8"/>
      <c r="BK79" s="7"/>
    </row>
    <row r="80" spans="3:63" ht="13.5" hidden="1" customHeight="1">
      <c r="C80" s="287"/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70"/>
      <c r="AD80" s="270"/>
      <c r="AE80" s="270"/>
      <c r="AF80" s="270"/>
      <c r="AG80" s="270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270"/>
      <c r="AU80" s="270"/>
      <c r="AV80" s="270"/>
      <c r="AW80" s="270"/>
      <c r="AX80" s="270"/>
      <c r="AY80" s="270"/>
      <c r="AZ80" s="270"/>
      <c r="BA80" s="270"/>
      <c r="BB80" s="270"/>
      <c r="BC80" s="270"/>
      <c r="BD80" s="8"/>
      <c r="BE80" s="7"/>
      <c r="BF80" s="8"/>
      <c r="BG80" s="8"/>
      <c r="BH80" s="7"/>
      <c r="BI80" s="8"/>
      <c r="BJ80" s="8"/>
      <c r="BK80" s="7"/>
    </row>
    <row r="81" spans="3:63" ht="13.5" hidden="1" customHeight="1">
      <c r="C81" s="287"/>
      <c r="D81" s="270"/>
      <c r="E81" s="270"/>
      <c r="F81" s="270"/>
      <c r="G81" s="270"/>
      <c r="H81" s="270"/>
      <c r="I81" s="270"/>
      <c r="J81" s="270"/>
      <c r="K81" s="270"/>
      <c r="L81" s="270"/>
      <c r="M81" s="270"/>
      <c r="N81" s="270"/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270"/>
      <c r="AU81" s="270"/>
      <c r="AV81" s="270"/>
      <c r="AW81" s="270"/>
      <c r="AX81" s="270"/>
      <c r="AY81" s="270"/>
      <c r="AZ81" s="270"/>
      <c r="BA81" s="270"/>
      <c r="BB81" s="270"/>
      <c r="BC81" s="270"/>
      <c r="BD81" s="8"/>
      <c r="BE81" s="7"/>
      <c r="BF81" s="8"/>
      <c r="BG81" s="8"/>
      <c r="BH81" s="7"/>
      <c r="BI81" s="8"/>
      <c r="BJ81" s="8"/>
      <c r="BK81" s="7"/>
    </row>
    <row r="82" spans="3:63" ht="13.5" hidden="1" customHeight="1">
      <c r="C82" s="287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270"/>
      <c r="AU82" s="270"/>
      <c r="AV82" s="270"/>
      <c r="AW82" s="270"/>
      <c r="AX82" s="270"/>
      <c r="AY82" s="270"/>
      <c r="AZ82" s="270"/>
      <c r="BA82" s="270"/>
      <c r="BB82" s="270"/>
      <c r="BC82" s="270"/>
      <c r="BD82" s="8"/>
      <c r="BE82" s="7"/>
      <c r="BF82" s="8"/>
      <c r="BG82" s="8"/>
      <c r="BH82" s="7"/>
      <c r="BI82" s="8"/>
      <c r="BJ82" s="8"/>
      <c r="BK82" s="7"/>
    </row>
    <row r="83" spans="3:63" ht="13.5" hidden="1" customHeight="1">
      <c r="C83" s="287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70"/>
      <c r="W83" s="270"/>
      <c r="X83" s="270"/>
      <c r="Y83" s="270"/>
      <c r="Z83" s="270"/>
      <c r="AA83" s="270"/>
      <c r="AB83" s="270"/>
      <c r="AC83" s="270"/>
      <c r="AD83" s="270"/>
      <c r="AE83" s="270"/>
      <c r="AF83" s="270"/>
      <c r="AG83" s="270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270"/>
      <c r="AU83" s="270"/>
      <c r="AV83" s="270"/>
      <c r="AW83" s="270"/>
      <c r="AX83" s="270"/>
      <c r="AY83" s="270"/>
      <c r="AZ83" s="270"/>
      <c r="BA83" s="270"/>
      <c r="BB83" s="270"/>
      <c r="BC83" s="270"/>
      <c r="BD83" s="8"/>
      <c r="BE83" s="7"/>
      <c r="BF83" s="8"/>
      <c r="BG83" s="8"/>
      <c r="BH83" s="7"/>
      <c r="BI83" s="8"/>
      <c r="BJ83" s="8"/>
      <c r="BK83" s="7"/>
    </row>
    <row r="84" spans="3:63" ht="13.5" hidden="1" customHeight="1">
      <c r="C84" s="2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8"/>
      <c r="BE84" s="7"/>
      <c r="BF84" s="8"/>
      <c r="BG84" s="8"/>
      <c r="BH84" s="7"/>
      <c r="BI84" s="8"/>
      <c r="BJ84" s="8"/>
      <c r="BK84" s="7"/>
    </row>
    <row r="85" spans="3:63" ht="13.5" hidden="1" customHeight="1">
      <c r="C85" s="287" t="s">
        <v>226</v>
      </c>
      <c r="D85" s="270"/>
      <c r="E85" s="270"/>
      <c r="F85" s="270"/>
      <c r="G85" s="270"/>
      <c r="H85" s="270"/>
      <c r="I85" s="270"/>
      <c r="J85" s="270"/>
      <c r="K85" s="270"/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0"/>
      <c r="Y85" s="270"/>
      <c r="Z85" s="270"/>
      <c r="AA85" s="270"/>
      <c r="AB85" s="270"/>
      <c r="AC85" s="270"/>
      <c r="AD85" s="270"/>
      <c r="AE85" s="270"/>
      <c r="AF85" s="270"/>
      <c r="AG85" s="270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270"/>
      <c r="AU85" s="270"/>
      <c r="AV85" s="270"/>
      <c r="AW85" s="270"/>
      <c r="AX85" s="270"/>
      <c r="AY85" s="270"/>
      <c r="AZ85" s="270"/>
      <c r="BA85" s="270"/>
      <c r="BB85" s="270"/>
      <c r="BC85" s="270"/>
      <c r="BD85" s="8"/>
      <c r="BE85" s="7"/>
      <c r="BF85" s="8"/>
      <c r="BG85" s="8"/>
      <c r="BH85" s="7"/>
      <c r="BI85" s="8"/>
      <c r="BJ85" s="8"/>
      <c r="BK85" s="7"/>
    </row>
    <row r="86" spans="3:63" ht="13.5" hidden="1" customHeight="1">
      <c r="C86" s="287"/>
      <c r="D86" s="270"/>
      <c r="E86" s="270"/>
      <c r="F86" s="270"/>
      <c r="G86" s="270"/>
      <c r="H86" s="270"/>
      <c r="I86" s="270"/>
      <c r="J86" s="270"/>
      <c r="K86" s="270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0"/>
      <c r="Y86" s="270"/>
      <c r="Z86" s="270"/>
      <c r="AA86" s="270"/>
      <c r="AB86" s="270"/>
      <c r="AC86" s="270"/>
      <c r="AD86" s="270"/>
      <c r="AE86" s="270"/>
      <c r="AF86" s="270"/>
      <c r="AG86" s="270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270"/>
      <c r="AU86" s="270"/>
      <c r="AV86" s="270"/>
      <c r="AW86" s="270"/>
      <c r="AX86" s="270"/>
      <c r="AY86" s="270"/>
      <c r="AZ86" s="270"/>
      <c r="BA86" s="270"/>
      <c r="BB86" s="270"/>
      <c r="BC86" s="270"/>
      <c r="BD86" s="8"/>
      <c r="BE86" s="7"/>
      <c r="BF86" s="8"/>
      <c r="BG86" s="8"/>
      <c r="BH86" s="7"/>
      <c r="BI86" s="8"/>
      <c r="BJ86" s="8"/>
      <c r="BK86" s="7"/>
    </row>
    <row r="87" spans="3:63" ht="13.5" hidden="1" customHeight="1">
      <c r="C87" s="287"/>
      <c r="D87" s="270"/>
      <c r="E87" s="270"/>
      <c r="F87" s="270"/>
      <c r="G87" s="270"/>
      <c r="H87" s="270"/>
      <c r="I87" s="270"/>
      <c r="J87" s="270"/>
      <c r="K87" s="270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0"/>
      <c r="Y87" s="270"/>
      <c r="Z87" s="270"/>
      <c r="AA87" s="270"/>
      <c r="AB87" s="270"/>
      <c r="AC87" s="270"/>
      <c r="AD87" s="270"/>
      <c r="AE87" s="270"/>
      <c r="AF87" s="270"/>
      <c r="AG87" s="270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270"/>
      <c r="AU87" s="270"/>
      <c r="AV87" s="270"/>
      <c r="AW87" s="270"/>
      <c r="AX87" s="270"/>
      <c r="AY87" s="270"/>
      <c r="AZ87" s="270"/>
      <c r="BA87" s="270"/>
      <c r="BB87" s="270"/>
      <c r="BC87" s="270"/>
      <c r="BD87" s="8"/>
      <c r="BE87" s="7"/>
      <c r="BF87" s="8"/>
      <c r="BG87" s="8"/>
      <c r="BH87" s="7"/>
      <c r="BI87" s="8"/>
      <c r="BJ87" s="8"/>
      <c r="BK87" s="7"/>
    </row>
    <row r="88" spans="3:63" ht="13.5" hidden="1" customHeight="1">
      <c r="C88" s="287"/>
      <c r="D88" s="270"/>
      <c r="E88" s="270"/>
      <c r="F88" s="270"/>
      <c r="G88" s="270"/>
      <c r="H88" s="270"/>
      <c r="I88" s="270"/>
      <c r="J88" s="270"/>
      <c r="K88" s="270"/>
      <c r="L88" s="270"/>
      <c r="M88" s="270"/>
      <c r="N88" s="270"/>
      <c r="O88" s="270"/>
      <c r="P88" s="270"/>
      <c r="Q88" s="270"/>
      <c r="R88" s="270"/>
      <c r="S88" s="270"/>
      <c r="T88" s="270"/>
      <c r="U88" s="270"/>
      <c r="V88" s="270"/>
      <c r="W88" s="270"/>
      <c r="X88" s="270"/>
      <c r="Y88" s="270"/>
      <c r="Z88" s="270"/>
      <c r="AA88" s="270"/>
      <c r="AB88" s="270"/>
      <c r="AC88" s="270"/>
      <c r="AD88" s="270"/>
      <c r="AE88" s="270"/>
      <c r="AF88" s="270"/>
      <c r="AG88" s="270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0"/>
      <c r="AZ88" s="270"/>
      <c r="BA88" s="270"/>
      <c r="BB88" s="270"/>
      <c r="BC88" s="270"/>
      <c r="BD88" s="8"/>
      <c r="BE88" s="7"/>
      <c r="BF88" s="8"/>
      <c r="BG88" s="8"/>
      <c r="BH88" s="7"/>
      <c r="BI88" s="8"/>
      <c r="BJ88" s="8"/>
      <c r="BK88" s="7"/>
    </row>
    <row r="89" spans="3:63" ht="13.5" hidden="1" customHeight="1">
      <c r="C89" s="287"/>
      <c r="D89" s="270"/>
      <c r="E89" s="270"/>
      <c r="F89" s="270"/>
      <c r="G89" s="270"/>
      <c r="H89" s="270"/>
      <c r="I89" s="270"/>
      <c r="J89" s="270"/>
      <c r="K89" s="270"/>
      <c r="L89" s="270"/>
      <c r="M89" s="270"/>
      <c r="N89" s="270"/>
      <c r="O89" s="270"/>
      <c r="P89" s="270"/>
      <c r="Q89" s="270"/>
      <c r="R89" s="270"/>
      <c r="S89" s="270"/>
      <c r="T89" s="270"/>
      <c r="U89" s="270"/>
      <c r="V89" s="270"/>
      <c r="W89" s="270"/>
      <c r="X89" s="270"/>
      <c r="Y89" s="270"/>
      <c r="Z89" s="270"/>
      <c r="AA89" s="270"/>
      <c r="AB89" s="270"/>
      <c r="AC89" s="270"/>
      <c r="AD89" s="270"/>
      <c r="AE89" s="270"/>
      <c r="AF89" s="270"/>
      <c r="AG89" s="270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270"/>
      <c r="AU89" s="270"/>
      <c r="AV89" s="270"/>
      <c r="AW89" s="270"/>
      <c r="AX89" s="270"/>
      <c r="AY89" s="270"/>
      <c r="AZ89" s="270"/>
      <c r="BA89" s="270"/>
      <c r="BB89" s="270"/>
      <c r="BC89" s="270"/>
      <c r="BD89" s="8"/>
      <c r="BE89" s="7"/>
      <c r="BF89" s="8"/>
      <c r="BG89" s="8"/>
      <c r="BH89" s="7"/>
      <c r="BI89" s="8"/>
      <c r="BJ89" s="8"/>
      <c r="BK89" s="7"/>
    </row>
    <row r="90" spans="3:63" ht="13.5" hidden="1" customHeight="1">
      <c r="C90" s="287"/>
      <c r="D90" s="270"/>
      <c r="E90" s="270"/>
      <c r="F90" s="270"/>
      <c r="G90" s="270"/>
      <c r="H90" s="270"/>
      <c r="I90" s="270"/>
      <c r="J90" s="270"/>
      <c r="K90" s="270"/>
      <c r="L90" s="270"/>
      <c r="M90" s="270"/>
      <c r="N90" s="270"/>
      <c r="O90" s="270"/>
      <c r="P90" s="270"/>
      <c r="Q90" s="270"/>
      <c r="R90" s="270"/>
      <c r="S90" s="270"/>
      <c r="T90" s="270"/>
      <c r="U90" s="270"/>
      <c r="V90" s="270"/>
      <c r="W90" s="270"/>
      <c r="X90" s="270"/>
      <c r="Y90" s="270"/>
      <c r="Z90" s="270"/>
      <c r="AA90" s="270"/>
      <c r="AB90" s="270"/>
      <c r="AC90" s="270"/>
      <c r="AD90" s="270"/>
      <c r="AE90" s="270"/>
      <c r="AF90" s="270"/>
      <c r="AG90" s="270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270"/>
      <c r="AU90" s="270"/>
      <c r="AV90" s="270"/>
      <c r="AW90" s="270"/>
      <c r="AX90" s="270"/>
      <c r="AY90" s="270"/>
      <c r="AZ90" s="270"/>
      <c r="BA90" s="270"/>
      <c r="BB90" s="270"/>
      <c r="BC90" s="270"/>
      <c r="BD90" s="8"/>
      <c r="BE90" s="7"/>
      <c r="BF90" s="8"/>
      <c r="BG90" s="8"/>
      <c r="BH90" s="7"/>
      <c r="BI90" s="8"/>
      <c r="BJ90" s="8"/>
      <c r="BK90" s="7"/>
    </row>
    <row r="91" spans="3:63" ht="13.5" hidden="1" customHeight="1">
      <c r="C91" s="2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286"/>
      <c r="Z91" s="286"/>
      <c r="AA91" s="286"/>
      <c r="AB91" s="286"/>
      <c r="AC91" s="286"/>
      <c r="AD91" s="286"/>
      <c r="AE91" s="286"/>
      <c r="AF91" s="286"/>
      <c r="AG91" s="286"/>
      <c r="AH91" s="286"/>
      <c r="AI91" s="286"/>
      <c r="AJ91" s="286"/>
      <c r="AK91" s="286"/>
      <c r="AL91" s="286"/>
      <c r="AM91" s="286"/>
      <c r="AN91" s="286"/>
      <c r="AO91" s="286"/>
      <c r="AP91" s="286"/>
      <c r="AQ91" s="286"/>
      <c r="AR91" s="286"/>
      <c r="AS91" s="286"/>
      <c r="AT91" s="286"/>
      <c r="AU91" s="286"/>
      <c r="AV91" s="286"/>
      <c r="AW91" s="286"/>
      <c r="AX91" s="286"/>
      <c r="AY91" s="286"/>
      <c r="AZ91" s="286"/>
      <c r="BA91" s="286"/>
      <c r="BB91" s="286"/>
      <c r="BC91" s="286"/>
      <c r="BD91" s="8"/>
      <c r="BE91" s="7"/>
      <c r="BF91" s="8"/>
      <c r="BG91" s="8"/>
      <c r="BH91" s="7"/>
      <c r="BI91" s="8"/>
      <c r="BJ91" s="8"/>
      <c r="BK91" s="7"/>
    </row>
    <row r="92" spans="3:63" ht="13.5" hidden="1" customHeight="1">
      <c r="C92" s="287" t="s">
        <v>227</v>
      </c>
      <c r="D92" s="270"/>
      <c r="E92" s="270"/>
      <c r="F92" s="270"/>
      <c r="G92" s="270"/>
      <c r="H92" s="270"/>
      <c r="I92" s="270"/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0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270"/>
      <c r="AU92" s="270"/>
      <c r="AV92" s="270"/>
      <c r="AW92" s="270"/>
      <c r="AX92" s="270"/>
      <c r="AY92" s="270"/>
      <c r="AZ92" s="270"/>
      <c r="BA92" s="270"/>
      <c r="BB92" s="270"/>
      <c r="BC92" s="270"/>
      <c r="BD92" s="8"/>
      <c r="BE92" s="7"/>
      <c r="BF92" s="8"/>
      <c r="BG92" s="8"/>
      <c r="BH92" s="7"/>
      <c r="BI92" s="8"/>
      <c r="BJ92" s="8"/>
      <c r="BK92" s="7"/>
    </row>
    <row r="93" spans="3:63" ht="13.5" hidden="1" customHeight="1">
      <c r="C93" s="287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  <c r="S93" s="270"/>
      <c r="T93" s="270"/>
      <c r="U93" s="270"/>
      <c r="V93" s="270"/>
      <c r="W93" s="270"/>
      <c r="X93" s="270"/>
      <c r="Y93" s="270"/>
      <c r="Z93" s="270"/>
      <c r="AA93" s="270"/>
      <c r="AB93" s="270"/>
      <c r="AC93" s="270"/>
      <c r="AD93" s="270"/>
      <c r="AE93" s="270"/>
      <c r="AF93" s="270"/>
      <c r="AG93" s="270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270"/>
      <c r="AU93" s="270"/>
      <c r="AV93" s="270"/>
      <c r="AW93" s="270"/>
      <c r="AX93" s="270"/>
      <c r="AY93" s="270"/>
      <c r="AZ93" s="270"/>
      <c r="BA93" s="270"/>
      <c r="BB93" s="270"/>
      <c r="BC93" s="270"/>
      <c r="BD93" s="8"/>
      <c r="BE93" s="7"/>
      <c r="BF93" s="8"/>
      <c r="BG93" s="8"/>
      <c r="BH93" s="7"/>
      <c r="BI93" s="8"/>
      <c r="BJ93" s="8"/>
      <c r="BK93" s="7"/>
    </row>
    <row r="94" spans="3:63" ht="13.5" hidden="1" customHeight="1">
      <c r="C94" s="287"/>
      <c r="D94" s="270"/>
      <c r="E94" s="270"/>
      <c r="F94" s="270"/>
      <c r="G94" s="270"/>
      <c r="H94" s="270"/>
      <c r="I94" s="270"/>
      <c r="J94" s="270"/>
      <c r="K94" s="270"/>
      <c r="L94" s="270"/>
      <c r="M94" s="270"/>
      <c r="N94" s="270"/>
      <c r="O94" s="270"/>
      <c r="P94" s="270"/>
      <c r="Q94" s="270"/>
      <c r="R94" s="270"/>
      <c r="S94" s="270"/>
      <c r="T94" s="270"/>
      <c r="U94" s="270"/>
      <c r="V94" s="270"/>
      <c r="W94" s="270"/>
      <c r="X94" s="270"/>
      <c r="Y94" s="270"/>
      <c r="Z94" s="270"/>
      <c r="AA94" s="270"/>
      <c r="AB94" s="270"/>
      <c r="AC94" s="270"/>
      <c r="AD94" s="270"/>
      <c r="AE94" s="270"/>
      <c r="AF94" s="270"/>
      <c r="AG94" s="270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70"/>
      <c r="AT94" s="270"/>
      <c r="AU94" s="270"/>
      <c r="AV94" s="270"/>
      <c r="AW94" s="270"/>
      <c r="AX94" s="270"/>
      <c r="AY94" s="270"/>
      <c r="AZ94" s="270"/>
      <c r="BA94" s="270"/>
      <c r="BB94" s="270"/>
      <c r="BC94" s="270"/>
      <c r="BD94" s="8"/>
      <c r="BE94" s="7"/>
      <c r="BF94" s="8"/>
      <c r="BG94" s="8"/>
      <c r="BH94" s="7"/>
      <c r="BI94" s="8"/>
      <c r="BJ94" s="8"/>
      <c r="BK94" s="7"/>
    </row>
    <row r="95" spans="3:63" ht="13.5" hidden="1" customHeight="1">
      <c r="C95" s="287"/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0"/>
      <c r="AD95" s="270"/>
      <c r="AE95" s="270"/>
      <c r="AF95" s="270"/>
      <c r="AG95" s="270"/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0"/>
      <c r="AS95" s="270"/>
      <c r="AT95" s="270"/>
      <c r="AU95" s="270"/>
      <c r="AV95" s="270"/>
      <c r="AW95" s="270"/>
      <c r="AX95" s="270"/>
      <c r="AY95" s="270"/>
      <c r="AZ95" s="270"/>
      <c r="BA95" s="270"/>
      <c r="BB95" s="270"/>
      <c r="BC95" s="270"/>
      <c r="BD95" s="8"/>
      <c r="BE95" s="7"/>
      <c r="BF95" s="8"/>
      <c r="BG95" s="8"/>
      <c r="BH95" s="7"/>
      <c r="BI95" s="8"/>
      <c r="BJ95" s="8"/>
      <c r="BK95" s="7"/>
    </row>
    <row r="96" spans="3:63" ht="13.5" hidden="1" customHeight="1">
      <c r="C96" s="287"/>
      <c r="D96" s="270"/>
      <c r="E96" s="270"/>
      <c r="F96" s="270"/>
      <c r="G96" s="270"/>
      <c r="H96" s="270"/>
      <c r="I96" s="270"/>
      <c r="J96" s="270"/>
      <c r="K96" s="270"/>
      <c r="L96" s="270"/>
      <c r="M96" s="270"/>
      <c r="N96" s="270"/>
      <c r="O96" s="270"/>
      <c r="P96" s="270"/>
      <c r="Q96" s="270"/>
      <c r="R96" s="270"/>
      <c r="S96" s="270"/>
      <c r="T96" s="270"/>
      <c r="U96" s="270"/>
      <c r="V96" s="270"/>
      <c r="W96" s="270"/>
      <c r="X96" s="270"/>
      <c r="Y96" s="270"/>
      <c r="Z96" s="270"/>
      <c r="AA96" s="270"/>
      <c r="AB96" s="270"/>
      <c r="AC96" s="270"/>
      <c r="AD96" s="270"/>
      <c r="AE96" s="270"/>
      <c r="AF96" s="270"/>
      <c r="AG96" s="270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70"/>
      <c r="AT96" s="270"/>
      <c r="AU96" s="270"/>
      <c r="AV96" s="270"/>
      <c r="AW96" s="270"/>
      <c r="AX96" s="270"/>
      <c r="AY96" s="270"/>
      <c r="AZ96" s="270"/>
      <c r="BA96" s="270"/>
      <c r="BB96" s="270"/>
      <c r="BC96" s="270"/>
      <c r="BD96" s="8"/>
      <c r="BE96" s="7"/>
      <c r="BF96" s="8"/>
      <c r="BG96" s="8"/>
      <c r="BH96" s="7"/>
      <c r="BI96" s="8"/>
      <c r="BJ96" s="8"/>
      <c r="BK96" s="7"/>
    </row>
    <row r="97" spans="3:63" ht="13.5" hidden="1" customHeight="1">
      <c r="C97" s="287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  <c r="R97" s="270"/>
      <c r="S97" s="270"/>
      <c r="T97" s="270"/>
      <c r="U97" s="270"/>
      <c r="V97" s="270"/>
      <c r="W97" s="270"/>
      <c r="X97" s="270"/>
      <c r="Y97" s="270"/>
      <c r="Z97" s="270"/>
      <c r="AA97" s="270"/>
      <c r="AB97" s="270"/>
      <c r="AC97" s="270"/>
      <c r="AD97" s="270"/>
      <c r="AE97" s="270"/>
      <c r="AF97" s="270"/>
      <c r="AG97" s="270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270"/>
      <c r="AU97" s="270"/>
      <c r="AV97" s="270"/>
      <c r="AW97" s="270"/>
      <c r="AX97" s="270"/>
      <c r="AY97" s="270"/>
      <c r="AZ97" s="270"/>
      <c r="BA97" s="270"/>
      <c r="BB97" s="270"/>
      <c r="BC97" s="270"/>
      <c r="BD97" s="8"/>
      <c r="BE97" s="7"/>
      <c r="BF97" s="8"/>
      <c r="BG97" s="8"/>
      <c r="BH97" s="7"/>
      <c r="BI97" s="8"/>
      <c r="BJ97" s="8"/>
      <c r="BK97" s="7"/>
    </row>
    <row r="98" spans="3:63" ht="13.5" hidden="1" customHeight="1">
      <c r="C98" s="2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6"/>
      <c r="AO98" s="286"/>
      <c r="AP98" s="286"/>
      <c r="AQ98" s="286"/>
      <c r="AR98" s="286"/>
      <c r="AS98" s="286"/>
      <c r="AT98" s="286"/>
      <c r="AU98" s="286"/>
      <c r="AV98" s="286"/>
      <c r="AW98" s="286"/>
      <c r="AX98" s="286"/>
      <c r="AY98" s="286"/>
      <c r="AZ98" s="286"/>
      <c r="BA98" s="286"/>
      <c r="BB98" s="286"/>
      <c r="BC98" s="286"/>
      <c r="BD98" s="8"/>
      <c r="BE98" s="7"/>
      <c r="BF98" s="8"/>
      <c r="BG98" s="8"/>
      <c r="BH98" s="7"/>
      <c r="BI98" s="8"/>
      <c r="BJ98" s="8"/>
      <c r="BK98" s="7"/>
    </row>
    <row r="99" spans="3:63" ht="13.5" hidden="1" customHeight="1">
      <c r="C99" s="287" t="s">
        <v>228</v>
      </c>
      <c r="D99" s="270"/>
      <c r="E99" s="270"/>
      <c r="F99" s="270"/>
      <c r="G99" s="270"/>
      <c r="H99" s="270"/>
      <c r="I99" s="270"/>
      <c r="J99" s="270"/>
      <c r="K99" s="270"/>
      <c r="L99" s="270"/>
      <c r="M99" s="270"/>
      <c r="N99" s="270"/>
      <c r="O99" s="270"/>
      <c r="P99" s="270"/>
      <c r="Q99" s="270"/>
      <c r="R99" s="270"/>
      <c r="S99" s="270"/>
      <c r="T99" s="270"/>
      <c r="U99" s="270"/>
      <c r="V99" s="270"/>
      <c r="W99" s="270"/>
      <c r="X99" s="270"/>
      <c r="Y99" s="270"/>
      <c r="Z99" s="270"/>
      <c r="AA99" s="270"/>
      <c r="AB99" s="270"/>
      <c r="AC99" s="270"/>
      <c r="AD99" s="270"/>
      <c r="AE99" s="270"/>
      <c r="AF99" s="270"/>
      <c r="AG99" s="270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70"/>
      <c r="AS99" s="270"/>
      <c r="AT99" s="270"/>
      <c r="AU99" s="270"/>
      <c r="AV99" s="270"/>
      <c r="AW99" s="270"/>
      <c r="AX99" s="270"/>
      <c r="AY99" s="270"/>
      <c r="AZ99" s="270"/>
      <c r="BA99" s="270"/>
      <c r="BB99" s="270"/>
      <c r="BC99" s="270"/>
      <c r="BD99" s="8"/>
      <c r="BE99" s="7"/>
      <c r="BF99" s="8"/>
      <c r="BG99" s="8"/>
      <c r="BH99" s="7"/>
      <c r="BI99" s="8"/>
      <c r="BJ99" s="8"/>
      <c r="BK99" s="7"/>
    </row>
    <row r="100" spans="3:63" ht="13.5" hidden="1" customHeight="1">
      <c r="C100" s="287"/>
      <c r="D100" s="270"/>
      <c r="E100" s="270"/>
      <c r="F100" s="270"/>
      <c r="G100" s="270"/>
      <c r="H100" s="270"/>
      <c r="I100" s="270"/>
      <c r="J100" s="270"/>
      <c r="K100" s="270"/>
      <c r="L100" s="270"/>
      <c r="M100" s="270"/>
      <c r="N100" s="270"/>
      <c r="O100" s="270"/>
      <c r="P100" s="270"/>
      <c r="Q100" s="270"/>
      <c r="R100" s="270"/>
      <c r="S100" s="270"/>
      <c r="T100" s="270"/>
      <c r="U100" s="270"/>
      <c r="V100" s="270"/>
      <c r="W100" s="270"/>
      <c r="X100" s="270"/>
      <c r="Y100" s="270"/>
      <c r="Z100" s="270"/>
      <c r="AA100" s="270"/>
      <c r="AB100" s="270"/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270"/>
      <c r="BB100" s="270"/>
      <c r="BC100" s="270"/>
      <c r="BD100" s="8"/>
      <c r="BE100" s="7"/>
      <c r="BF100" s="8"/>
      <c r="BG100" s="8"/>
      <c r="BH100" s="7"/>
      <c r="BI100" s="8"/>
      <c r="BJ100" s="8"/>
      <c r="BK100" s="7"/>
    </row>
    <row r="101" spans="3:63" ht="13.5" hidden="1" customHeight="1">
      <c r="C101" s="287"/>
      <c r="D101" s="270"/>
      <c r="E101" s="270"/>
      <c r="F101" s="270"/>
      <c r="G101" s="270"/>
      <c r="H101" s="270"/>
      <c r="I101" s="270"/>
      <c r="J101" s="270"/>
      <c r="K101" s="270"/>
      <c r="L101" s="270"/>
      <c r="M101" s="270"/>
      <c r="N101" s="270"/>
      <c r="O101" s="270"/>
      <c r="P101" s="270"/>
      <c r="Q101" s="270"/>
      <c r="R101" s="270"/>
      <c r="S101" s="270"/>
      <c r="T101" s="270"/>
      <c r="U101" s="270"/>
      <c r="V101" s="270"/>
      <c r="W101" s="270"/>
      <c r="X101" s="270"/>
      <c r="Y101" s="270"/>
      <c r="Z101" s="270"/>
      <c r="AA101" s="270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0"/>
      <c r="AS101" s="270"/>
      <c r="AT101" s="270"/>
      <c r="AU101" s="270"/>
      <c r="AV101" s="270"/>
      <c r="AW101" s="270"/>
      <c r="AX101" s="270"/>
      <c r="AY101" s="270"/>
      <c r="AZ101" s="270"/>
      <c r="BA101" s="270"/>
      <c r="BB101" s="270"/>
      <c r="BC101" s="270"/>
      <c r="BD101" s="8"/>
      <c r="BE101" s="7"/>
      <c r="BF101" s="8"/>
      <c r="BG101" s="8"/>
      <c r="BH101" s="7"/>
      <c r="BI101" s="8"/>
      <c r="BJ101" s="8"/>
      <c r="BK101" s="7"/>
    </row>
    <row r="102" spans="3:63" ht="13.5" hidden="1" customHeight="1">
      <c r="C102" s="287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0"/>
      <c r="AW102" s="270"/>
      <c r="AX102" s="270"/>
      <c r="AY102" s="270"/>
      <c r="AZ102" s="270"/>
      <c r="BA102" s="270"/>
      <c r="BB102" s="270"/>
      <c r="BC102" s="270"/>
      <c r="BD102" s="8"/>
      <c r="BE102" s="7"/>
      <c r="BF102" s="8"/>
      <c r="BG102" s="8"/>
      <c r="BH102" s="7"/>
      <c r="BI102" s="8"/>
      <c r="BJ102" s="8"/>
      <c r="BK102" s="7"/>
    </row>
    <row r="103" spans="3:63" ht="13.5" hidden="1" customHeight="1">
      <c r="C103" s="287"/>
      <c r="D103" s="270"/>
      <c r="E103" s="270"/>
      <c r="F103" s="270"/>
      <c r="G103" s="270"/>
      <c r="H103" s="270"/>
      <c r="I103" s="270"/>
      <c r="J103" s="270"/>
      <c r="K103" s="270"/>
      <c r="L103" s="270"/>
      <c r="M103" s="270"/>
      <c r="N103" s="270"/>
      <c r="O103" s="270"/>
      <c r="P103" s="270"/>
      <c r="Q103" s="270"/>
      <c r="R103" s="270"/>
      <c r="S103" s="270"/>
      <c r="T103" s="270"/>
      <c r="U103" s="270"/>
      <c r="V103" s="270"/>
      <c r="W103" s="270"/>
      <c r="X103" s="270"/>
      <c r="Y103" s="270"/>
      <c r="Z103" s="270"/>
      <c r="AA103" s="270"/>
      <c r="AB103" s="270"/>
      <c r="AC103" s="270"/>
      <c r="AD103" s="270"/>
      <c r="AE103" s="270"/>
      <c r="AF103" s="270"/>
      <c r="AG103" s="270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  <c r="AS103" s="270"/>
      <c r="AT103" s="270"/>
      <c r="AU103" s="270"/>
      <c r="AV103" s="270"/>
      <c r="AW103" s="270"/>
      <c r="AX103" s="270"/>
      <c r="AY103" s="270"/>
      <c r="AZ103" s="270"/>
      <c r="BA103" s="270"/>
      <c r="BB103" s="270"/>
      <c r="BC103" s="270"/>
      <c r="BD103" s="8"/>
      <c r="BE103" s="7"/>
      <c r="BF103" s="8"/>
      <c r="BG103" s="8"/>
      <c r="BH103" s="7"/>
      <c r="BI103" s="8"/>
      <c r="BJ103" s="8"/>
      <c r="BK103" s="7"/>
    </row>
    <row r="104" spans="3:63" ht="13.5" hidden="1" customHeight="1">
      <c r="C104" s="287"/>
      <c r="D104" s="270"/>
      <c r="E104" s="270"/>
      <c r="F104" s="270"/>
      <c r="G104" s="270"/>
      <c r="H104" s="270"/>
      <c r="I104" s="270"/>
      <c r="J104" s="270"/>
      <c r="K104" s="270"/>
      <c r="L104" s="270"/>
      <c r="M104" s="270"/>
      <c r="N104" s="270"/>
      <c r="O104" s="270"/>
      <c r="P104" s="270"/>
      <c r="Q104" s="270"/>
      <c r="R104" s="270"/>
      <c r="S104" s="270"/>
      <c r="T104" s="270"/>
      <c r="U104" s="270"/>
      <c r="V104" s="270"/>
      <c r="W104" s="270"/>
      <c r="X104" s="270"/>
      <c r="Y104" s="270"/>
      <c r="Z104" s="270"/>
      <c r="AA104" s="270"/>
      <c r="AB104" s="270"/>
      <c r="AC104" s="270"/>
      <c r="AD104" s="270"/>
      <c r="AE104" s="270"/>
      <c r="AF104" s="270"/>
      <c r="AG104" s="270"/>
      <c r="AH104" s="270"/>
      <c r="AI104" s="270"/>
      <c r="AJ104" s="270"/>
      <c r="AK104" s="270"/>
      <c r="AL104" s="270"/>
      <c r="AM104" s="270"/>
      <c r="AN104" s="270"/>
      <c r="AO104" s="270"/>
      <c r="AP104" s="270"/>
      <c r="AQ104" s="270"/>
      <c r="AR104" s="270"/>
      <c r="AS104" s="270"/>
      <c r="AT104" s="270"/>
      <c r="AU104" s="270"/>
      <c r="AV104" s="270"/>
      <c r="AW104" s="270"/>
      <c r="AX104" s="270"/>
      <c r="AY104" s="270"/>
      <c r="AZ104" s="270"/>
      <c r="BA104" s="270"/>
      <c r="BB104" s="270"/>
      <c r="BC104" s="270"/>
      <c r="BD104" s="8"/>
      <c r="BE104" s="7"/>
      <c r="BF104" s="8"/>
      <c r="BG104" s="8"/>
      <c r="BH104" s="7"/>
      <c r="BI104" s="8"/>
      <c r="BJ104" s="8"/>
      <c r="BK104" s="7"/>
    </row>
    <row r="105" spans="3:63" ht="13.5" hidden="1" customHeight="1">
      <c r="C105" s="2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  <c r="X105" s="286"/>
      <c r="Y105" s="286"/>
      <c r="Z105" s="286"/>
      <c r="AA105" s="286"/>
      <c r="AB105" s="286"/>
      <c r="AC105" s="286"/>
      <c r="AD105" s="286"/>
      <c r="AE105" s="286"/>
      <c r="AF105" s="286"/>
      <c r="AG105" s="286"/>
      <c r="AH105" s="286"/>
      <c r="AI105" s="286"/>
      <c r="AJ105" s="286"/>
      <c r="AK105" s="286"/>
      <c r="AL105" s="286"/>
      <c r="AM105" s="286"/>
      <c r="AN105" s="286"/>
      <c r="AO105" s="286"/>
      <c r="AP105" s="286"/>
      <c r="AQ105" s="286"/>
      <c r="AR105" s="286"/>
      <c r="AS105" s="286"/>
      <c r="AT105" s="286"/>
      <c r="AU105" s="286"/>
      <c r="AV105" s="286"/>
      <c r="AW105" s="286"/>
      <c r="AX105" s="286"/>
      <c r="AY105" s="286"/>
      <c r="AZ105" s="286"/>
      <c r="BA105" s="286"/>
      <c r="BB105" s="286"/>
      <c r="BC105" s="286"/>
      <c r="BD105" s="8"/>
      <c r="BE105" s="7"/>
      <c r="BF105" s="8"/>
      <c r="BG105" s="8"/>
      <c r="BH105" s="7"/>
      <c r="BI105" s="8"/>
      <c r="BJ105" s="8"/>
      <c r="BK105" s="7"/>
    </row>
    <row r="106" spans="3:63" ht="13.5" hidden="1" customHeight="1">
      <c r="C106" s="287" t="s">
        <v>222</v>
      </c>
      <c r="D106" s="270"/>
      <c r="E106" s="270"/>
      <c r="F106" s="270"/>
      <c r="G106" s="270"/>
      <c r="H106" s="270"/>
      <c r="I106" s="270"/>
      <c r="J106" s="270"/>
      <c r="K106" s="270"/>
      <c r="L106" s="270"/>
      <c r="M106" s="270"/>
      <c r="N106" s="270"/>
      <c r="O106" s="270"/>
      <c r="P106" s="270"/>
      <c r="Q106" s="270"/>
      <c r="R106" s="270"/>
      <c r="S106" s="270"/>
      <c r="T106" s="270"/>
      <c r="U106" s="270"/>
      <c r="V106" s="270"/>
      <c r="W106" s="270"/>
      <c r="X106" s="270"/>
      <c r="Y106" s="270"/>
      <c r="Z106" s="270"/>
      <c r="AA106" s="270"/>
      <c r="AB106" s="270"/>
      <c r="AC106" s="270"/>
      <c r="AD106" s="270"/>
      <c r="AE106" s="270"/>
      <c r="AF106" s="270"/>
      <c r="AG106" s="270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70"/>
      <c r="AS106" s="270"/>
      <c r="AT106" s="270"/>
      <c r="AU106" s="270"/>
      <c r="AV106" s="270"/>
      <c r="AW106" s="270"/>
      <c r="AX106" s="270"/>
      <c r="AY106" s="270"/>
      <c r="AZ106" s="270"/>
      <c r="BA106" s="270"/>
      <c r="BB106" s="270"/>
      <c r="BC106" s="270"/>
      <c r="BD106" s="8"/>
      <c r="BE106" s="7"/>
      <c r="BF106" s="8"/>
      <c r="BG106" s="8"/>
      <c r="BH106" s="7"/>
      <c r="BI106" s="8"/>
      <c r="BJ106" s="8"/>
      <c r="BK106" s="7"/>
    </row>
    <row r="107" spans="3:63" ht="13.5" hidden="1" customHeight="1">
      <c r="C107" s="287"/>
      <c r="D107" s="270"/>
      <c r="E107" s="270"/>
      <c r="F107" s="270"/>
      <c r="G107" s="270"/>
      <c r="H107" s="270"/>
      <c r="I107" s="270"/>
      <c r="J107" s="270"/>
      <c r="K107" s="270"/>
      <c r="L107" s="270"/>
      <c r="M107" s="270"/>
      <c r="N107" s="270"/>
      <c r="O107" s="270"/>
      <c r="P107" s="270"/>
      <c r="Q107" s="270"/>
      <c r="R107" s="270"/>
      <c r="S107" s="270"/>
      <c r="T107" s="270"/>
      <c r="U107" s="270"/>
      <c r="V107" s="270"/>
      <c r="W107" s="270"/>
      <c r="X107" s="270"/>
      <c r="Y107" s="270"/>
      <c r="Z107" s="270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R107" s="270"/>
      <c r="AS107" s="270"/>
      <c r="AT107" s="270"/>
      <c r="AU107" s="270"/>
      <c r="AV107" s="270"/>
      <c r="AW107" s="270"/>
      <c r="AX107" s="270"/>
      <c r="AY107" s="270"/>
      <c r="AZ107" s="270"/>
      <c r="BA107" s="270"/>
      <c r="BB107" s="270"/>
      <c r="BC107" s="270"/>
      <c r="BD107" s="8"/>
      <c r="BE107" s="7"/>
      <c r="BF107" s="8"/>
      <c r="BG107" s="8"/>
      <c r="BH107" s="7"/>
      <c r="BI107" s="8"/>
      <c r="BJ107" s="8"/>
      <c r="BK107" s="7"/>
    </row>
    <row r="108" spans="3:63" ht="13.5" hidden="1" customHeight="1">
      <c r="C108" s="287"/>
      <c r="D108" s="270"/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0"/>
      <c r="AJ108" s="270"/>
      <c r="AK108" s="270"/>
      <c r="AL108" s="270"/>
      <c r="AM108" s="270"/>
      <c r="AN108" s="270"/>
      <c r="AO108" s="270"/>
      <c r="AP108" s="270"/>
      <c r="AQ108" s="270"/>
      <c r="AR108" s="270"/>
      <c r="AS108" s="270"/>
      <c r="AT108" s="270"/>
      <c r="AU108" s="270"/>
      <c r="AV108" s="270"/>
      <c r="AW108" s="270"/>
      <c r="AX108" s="270"/>
      <c r="AY108" s="270"/>
      <c r="AZ108" s="270"/>
      <c r="BA108" s="270"/>
      <c r="BB108" s="270"/>
      <c r="BC108" s="270"/>
      <c r="BD108" s="8"/>
      <c r="BE108" s="7"/>
      <c r="BF108" s="8"/>
      <c r="BG108" s="8"/>
      <c r="BH108" s="7"/>
      <c r="BI108" s="8"/>
      <c r="BJ108" s="8"/>
      <c r="BK108" s="7"/>
    </row>
    <row r="109" spans="3:63" ht="13.5" hidden="1" customHeight="1">
      <c r="C109" s="287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270"/>
      <c r="AU109" s="270"/>
      <c r="AV109" s="270"/>
      <c r="AW109" s="270"/>
      <c r="AX109" s="270"/>
      <c r="AY109" s="270"/>
      <c r="AZ109" s="270"/>
      <c r="BA109" s="270"/>
      <c r="BB109" s="270"/>
      <c r="BC109" s="270"/>
      <c r="BD109" s="8"/>
      <c r="BE109" s="7"/>
      <c r="BF109" s="8"/>
      <c r="BG109" s="8"/>
      <c r="BH109" s="7"/>
      <c r="BI109" s="8"/>
      <c r="BJ109" s="8"/>
      <c r="BK109" s="7"/>
    </row>
    <row r="110" spans="3:63" ht="13.5" hidden="1" customHeight="1">
      <c r="C110" s="287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0"/>
      <c r="AR110" s="270"/>
      <c r="AS110" s="270"/>
      <c r="AT110" s="270"/>
      <c r="AU110" s="270"/>
      <c r="AV110" s="270"/>
      <c r="AW110" s="270"/>
      <c r="AX110" s="270"/>
      <c r="AY110" s="270"/>
      <c r="AZ110" s="270"/>
      <c r="BA110" s="270"/>
      <c r="BB110" s="270"/>
      <c r="BC110" s="270"/>
      <c r="BD110" s="8"/>
      <c r="BE110" s="7"/>
      <c r="BF110" s="8"/>
      <c r="BG110" s="8"/>
      <c r="BH110" s="7"/>
      <c r="BI110" s="8"/>
      <c r="BJ110" s="8"/>
      <c r="BK110" s="7"/>
    </row>
    <row r="111" spans="3:63" ht="13.5" hidden="1" customHeight="1">
      <c r="C111" s="287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0"/>
      <c r="AH111" s="270"/>
      <c r="AI111" s="270"/>
      <c r="AJ111" s="270"/>
      <c r="AK111" s="270"/>
      <c r="AL111" s="270"/>
      <c r="AM111" s="270"/>
      <c r="AN111" s="270"/>
      <c r="AO111" s="270"/>
      <c r="AP111" s="270"/>
      <c r="AQ111" s="270"/>
      <c r="AR111" s="270"/>
      <c r="AS111" s="270"/>
      <c r="AT111" s="270"/>
      <c r="AU111" s="270"/>
      <c r="AV111" s="270"/>
      <c r="AW111" s="270"/>
      <c r="AX111" s="270"/>
      <c r="AY111" s="270"/>
      <c r="AZ111" s="270"/>
      <c r="BA111" s="270"/>
      <c r="BB111" s="270"/>
      <c r="BC111" s="270"/>
      <c r="BD111" s="8"/>
      <c r="BE111" s="7"/>
      <c r="BF111" s="8"/>
      <c r="BG111" s="8"/>
      <c r="BH111" s="7"/>
      <c r="BI111" s="8"/>
      <c r="BJ111" s="8"/>
      <c r="BK111" s="7"/>
    </row>
    <row r="112" spans="3:63" ht="13.5" hidden="1" customHeight="1">
      <c r="C112" s="2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  <c r="X112" s="286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  <c r="AW112" s="286"/>
      <c r="AX112" s="286"/>
      <c r="AY112" s="286"/>
      <c r="AZ112" s="286"/>
      <c r="BA112" s="286"/>
      <c r="BB112" s="286"/>
      <c r="BC112" s="286"/>
      <c r="BD112" s="8"/>
      <c r="BE112" s="7"/>
      <c r="BF112" s="8"/>
      <c r="BG112" s="8"/>
      <c r="BH112" s="7"/>
      <c r="BI112" s="8"/>
      <c r="BJ112" s="8"/>
      <c r="BK112" s="7"/>
    </row>
    <row r="113" spans="1:63" ht="13.5" hidden="1" customHeight="1">
      <c r="C113" s="287" t="s">
        <v>229</v>
      </c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70"/>
      <c r="AS113" s="270"/>
      <c r="AT113" s="270"/>
      <c r="AU113" s="270"/>
      <c r="AV113" s="270"/>
      <c r="AW113" s="270"/>
      <c r="AX113" s="270"/>
      <c r="AY113" s="270"/>
      <c r="AZ113" s="270"/>
      <c r="BA113" s="270"/>
      <c r="BB113" s="270"/>
      <c r="BC113" s="270"/>
      <c r="BD113" s="8"/>
      <c r="BE113" s="7"/>
      <c r="BF113" s="8"/>
      <c r="BG113" s="8"/>
      <c r="BH113" s="7"/>
      <c r="BI113" s="8"/>
      <c r="BJ113" s="8"/>
      <c r="BK113" s="7"/>
    </row>
    <row r="114" spans="1:63" ht="13.5" hidden="1" customHeight="1">
      <c r="C114" s="287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  <c r="AU114" s="270"/>
      <c r="AV114" s="270"/>
      <c r="AW114" s="270"/>
      <c r="AX114" s="270"/>
      <c r="AY114" s="270"/>
      <c r="AZ114" s="270"/>
      <c r="BA114" s="270"/>
      <c r="BB114" s="270"/>
      <c r="BC114" s="270"/>
      <c r="BD114" s="8"/>
      <c r="BE114" s="7"/>
      <c r="BF114" s="8"/>
      <c r="BG114" s="8"/>
      <c r="BH114" s="7"/>
      <c r="BI114" s="8"/>
      <c r="BJ114" s="8"/>
      <c r="BK114" s="7"/>
    </row>
    <row r="115" spans="1:63" ht="13.5" hidden="1" customHeight="1">
      <c r="C115" s="287"/>
      <c r="D115" s="270"/>
      <c r="E115" s="270"/>
      <c r="F115" s="270"/>
      <c r="G115" s="270"/>
      <c r="H115" s="270"/>
      <c r="I115" s="270"/>
      <c r="J115" s="270"/>
      <c r="K115" s="270"/>
      <c r="L115" s="270"/>
      <c r="M115" s="270"/>
      <c r="N115" s="270"/>
      <c r="O115" s="270"/>
      <c r="P115" s="270"/>
      <c r="Q115" s="270"/>
      <c r="R115" s="270"/>
      <c r="S115" s="270"/>
      <c r="T115" s="270"/>
      <c r="U115" s="270"/>
      <c r="V115" s="270"/>
      <c r="W115" s="270"/>
      <c r="X115" s="270"/>
      <c r="Y115" s="270"/>
      <c r="Z115" s="270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70"/>
      <c r="AT115" s="270"/>
      <c r="AU115" s="270"/>
      <c r="AV115" s="270"/>
      <c r="AW115" s="270"/>
      <c r="AX115" s="270"/>
      <c r="AY115" s="270"/>
      <c r="AZ115" s="270"/>
      <c r="BA115" s="270"/>
      <c r="BB115" s="270"/>
      <c r="BC115" s="270"/>
      <c r="BD115" s="8"/>
      <c r="BE115" s="7"/>
      <c r="BF115" s="8"/>
      <c r="BG115" s="8"/>
      <c r="BH115" s="7"/>
      <c r="BI115" s="8"/>
      <c r="BJ115" s="8"/>
      <c r="BK115" s="7"/>
    </row>
    <row r="116" spans="1:63" ht="13.5" hidden="1" customHeight="1">
      <c r="C116" s="287"/>
      <c r="D116" s="270"/>
      <c r="E116" s="270"/>
      <c r="F116" s="270"/>
      <c r="G116" s="270"/>
      <c r="H116" s="270"/>
      <c r="I116" s="270"/>
      <c r="J116" s="270"/>
      <c r="K116" s="270"/>
      <c r="L116" s="270"/>
      <c r="M116" s="270"/>
      <c r="N116" s="270"/>
      <c r="O116" s="270"/>
      <c r="P116" s="270"/>
      <c r="Q116" s="270"/>
      <c r="R116" s="270"/>
      <c r="S116" s="270"/>
      <c r="T116" s="270"/>
      <c r="U116" s="270"/>
      <c r="V116" s="270"/>
      <c r="W116" s="270"/>
      <c r="X116" s="270"/>
      <c r="Y116" s="270"/>
      <c r="Z116" s="270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70"/>
      <c r="AT116" s="270"/>
      <c r="AU116" s="270"/>
      <c r="AV116" s="270"/>
      <c r="AW116" s="270"/>
      <c r="AX116" s="270"/>
      <c r="AY116" s="270"/>
      <c r="AZ116" s="270"/>
      <c r="BA116" s="270"/>
      <c r="BB116" s="270"/>
      <c r="BC116" s="270"/>
      <c r="BD116" s="8"/>
      <c r="BE116" s="7"/>
      <c r="BF116" s="8"/>
      <c r="BG116" s="8"/>
      <c r="BH116" s="7"/>
      <c r="BI116" s="8"/>
      <c r="BJ116" s="8"/>
      <c r="BK116" s="7"/>
    </row>
    <row r="117" spans="1:63" ht="13.5" hidden="1" customHeight="1">
      <c r="C117" s="287"/>
      <c r="D117" s="270"/>
      <c r="E117" s="270"/>
      <c r="F117" s="270"/>
      <c r="G117" s="270"/>
      <c r="H117" s="270"/>
      <c r="I117" s="270"/>
      <c r="J117" s="270"/>
      <c r="K117" s="270"/>
      <c r="L117" s="270"/>
      <c r="M117" s="270"/>
      <c r="N117" s="270"/>
      <c r="O117" s="270"/>
      <c r="P117" s="270"/>
      <c r="Q117" s="270"/>
      <c r="R117" s="270"/>
      <c r="S117" s="270"/>
      <c r="T117" s="270"/>
      <c r="U117" s="270"/>
      <c r="V117" s="270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270"/>
      <c r="AI117" s="270"/>
      <c r="AJ117" s="270"/>
      <c r="AK117" s="270"/>
      <c r="AL117" s="270"/>
      <c r="AM117" s="270"/>
      <c r="AN117" s="270"/>
      <c r="AO117" s="270"/>
      <c r="AP117" s="270"/>
      <c r="AQ117" s="270"/>
      <c r="AR117" s="270"/>
      <c r="AS117" s="270"/>
      <c r="AT117" s="270"/>
      <c r="AU117" s="270"/>
      <c r="AV117" s="270"/>
      <c r="AW117" s="270"/>
      <c r="AX117" s="270"/>
      <c r="AY117" s="270"/>
      <c r="AZ117" s="270"/>
      <c r="BA117" s="270"/>
      <c r="BB117" s="270"/>
      <c r="BC117" s="270"/>
      <c r="BD117" s="8"/>
      <c r="BE117" s="7"/>
      <c r="BF117" s="8"/>
      <c r="BG117" s="8"/>
      <c r="BH117" s="7"/>
      <c r="BI117" s="8"/>
      <c r="BJ117" s="8"/>
      <c r="BK117" s="7"/>
    </row>
    <row r="118" spans="1:63" ht="13.5" hidden="1" customHeight="1">
      <c r="C118" s="287"/>
      <c r="D118" s="270"/>
      <c r="E118" s="270"/>
      <c r="F118" s="270"/>
      <c r="G118" s="270"/>
      <c r="H118" s="270"/>
      <c r="I118" s="270"/>
      <c r="J118" s="270"/>
      <c r="K118" s="270"/>
      <c r="L118" s="270"/>
      <c r="M118" s="270"/>
      <c r="N118" s="270"/>
      <c r="O118" s="270"/>
      <c r="P118" s="270"/>
      <c r="Q118" s="270"/>
      <c r="R118" s="270"/>
      <c r="S118" s="270"/>
      <c r="T118" s="270"/>
      <c r="U118" s="270"/>
      <c r="V118" s="270"/>
      <c r="W118" s="270"/>
      <c r="X118" s="270"/>
      <c r="Y118" s="270"/>
      <c r="Z118" s="270"/>
      <c r="AA118" s="270"/>
      <c r="AB118" s="270"/>
      <c r="AC118" s="270"/>
      <c r="AD118" s="270"/>
      <c r="AE118" s="270"/>
      <c r="AF118" s="270"/>
      <c r="AG118" s="270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70"/>
      <c r="AT118" s="270"/>
      <c r="AU118" s="270"/>
      <c r="AV118" s="270"/>
      <c r="AW118" s="270"/>
      <c r="AX118" s="270"/>
      <c r="AY118" s="270"/>
      <c r="AZ118" s="270"/>
      <c r="BA118" s="270"/>
      <c r="BB118" s="270"/>
      <c r="BC118" s="270"/>
      <c r="BD118" s="8"/>
      <c r="BE118" s="7"/>
      <c r="BF118" s="8"/>
      <c r="BG118" s="8"/>
      <c r="BH118" s="7"/>
      <c r="BI118" s="8"/>
      <c r="BJ118" s="8"/>
      <c r="BK118" s="7"/>
    </row>
    <row r="119" spans="1:63" ht="6" customHeight="1">
      <c r="C119" s="7"/>
      <c r="D119" s="7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8"/>
      <c r="BE119" s="7"/>
      <c r="BF119" s="8"/>
      <c r="BG119" s="8"/>
      <c r="BH119" s="7"/>
      <c r="BI119" s="8"/>
      <c r="BJ119" s="8"/>
      <c r="BK119" s="7"/>
    </row>
    <row r="120" spans="1:63" ht="12.75" customHeight="1">
      <c r="C120" s="296" t="s">
        <v>230</v>
      </c>
      <c r="D120" s="296"/>
      <c r="E120" s="296"/>
      <c r="F120" s="296"/>
      <c r="G120" s="296"/>
      <c r="H120" s="296"/>
      <c r="I120" s="2"/>
      <c r="J120" s="297" t="s">
        <v>231</v>
      </c>
      <c r="K120" s="297"/>
      <c r="L120" s="297"/>
      <c r="M120" s="297"/>
      <c r="N120" s="297"/>
      <c r="O120" s="297"/>
      <c r="P120" s="297"/>
      <c r="Q120" s="297"/>
      <c r="R120" s="297"/>
      <c r="S120" s="297"/>
      <c r="T120" s="297"/>
      <c r="U120" s="297"/>
      <c r="V120" s="297"/>
      <c r="W120" s="297"/>
      <c r="X120" s="297"/>
      <c r="Y120" s="297"/>
      <c r="Z120" s="7"/>
      <c r="AA120" s="2" t="s">
        <v>58</v>
      </c>
      <c r="AB120" s="298" t="s">
        <v>232</v>
      </c>
      <c r="AC120" s="298"/>
      <c r="AD120" s="298"/>
      <c r="AE120" s="298"/>
      <c r="AF120" s="298"/>
      <c r="AG120" s="298"/>
      <c r="AH120" s="298"/>
      <c r="AI120" s="7"/>
      <c r="AJ120" s="7"/>
      <c r="AK120" s="7"/>
      <c r="AL120" s="7"/>
      <c r="AM120" s="7"/>
      <c r="AN120" s="7"/>
      <c r="AO120" s="7"/>
      <c r="AP120" s="7"/>
      <c r="AQ120" s="9"/>
      <c r="AR120" s="7"/>
      <c r="AS120" s="7"/>
      <c r="AT120" s="10" t="s">
        <v>223</v>
      </c>
      <c r="AU120" s="298" t="s">
        <v>233</v>
      </c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</row>
    <row r="121" spans="1:63" ht="3.75" customHeight="1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9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8"/>
      <c r="BD121" s="8"/>
      <c r="BE121" s="7"/>
      <c r="BF121" s="8"/>
      <c r="BG121" s="8"/>
      <c r="BH121" s="7"/>
      <c r="BI121" s="8"/>
      <c r="BJ121" s="8"/>
      <c r="BK121" s="7"/>
    </row>
    <row r="122" spans="1:63" ht="12" customHeight="1">
      <c r="C122" s="7"/>
      <c r="D122" s="7"/>
      <c r="E122" s="7"/>
      <c r="F122" s="7"/>
      <c r="G122" s="7"/>
      <c r="H122" s="7"/>
      <c r="I122" s="2" t="s">
        <v>218</v>
      </c>
      <c r="J122" s="297" t="s">
        <v>234</v>
      </c>
      <c r="K122" s="297"/>
      <c r="L122" s="297"/>
      <c r="M122" s="297"/>
      <c r="N122" s="297"/>
      <c r="O122" s="297"/>
      <c r="P122" s="297"/>
      <c r="Q122" s="297"/>
      <c r="R122" s="297"/>
      <c r="S122" s="297"/>
      <c r="T122" s="7"/>
      <c r="U122" s="7"/>
      <c r="V122" s="7"/>
      <c r="W122" s="8"/>
      <c r="X122" s="7"/>
      <c r="Y122" s="7"/>
      <c r="Z122" s="7"/>
      <c r="AA122" s="2" t="s">
        <v>15</v>
      </c>
      <c r="AB122" s="297" t="s">
        <v>235</v>
      </c>
      <c r="AC122" s="297"/>
      <c r="AD122" s="297"/>
      <c r="AE122" s="297"/>
      <c r="AF122" s="297"/>
      <c r="AG122" s="297"/>
      <c r="AH122" s="297"/>
      <c r="AI122" s="297"/>
      <c r="AJ122" s="297"/>
      <c r="AK122" s="297"/>
      <c r="AL122" s="297"/>
      <c r="AM122" s="297"/>
      <c r="AN122" s="297"/>
      <c r="AO122" s="297"/>
      <c r="AP122" s="297"/>
      <c r="AQ122" s="297"/>
      <c r="AR122" s="297"/>
      <c r="AS122" s="7"/>
      <c r="AT122" s="2" t="s">
        <v>220</v>
      </c>
      <c r="AU122" s="298" t="s">
        <v>236</v>
      </c>
      <c r="AV122" s="298"/>
      <c r="AW122" s="298"/>
      <c r="AX122" s="298"/>
      <c r="AY122" s="298"/>
      <c r="AZ122" s="298"/>
      <c r="BA122" s="298"/>
      <c r="BB122" s="298"/>
      <c r="BC122" s="298"/>
      <c r="BD122" s="298"/>
      <c r="BE122" s="298"/>
      <c r="BF122" s="298"/>
      <c r="BG122" s="298"/>
      <c r="BH122" s="298"/>
      <c r="BI122" s="8"/>
      <c r="BJ122" s="8"/>
      <c r="BK122" s="7"/>
    </row>
    <row r="123" spans="1:63" ht="3.75" customHeight="1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8"/>
      <c r="BD123" s="8"/>
      <c r="BE123" s="7"/>
      <c r="BF123" s="8"/>
      <c r="BG123" s="8"/>
      <c r="BH123" s="7"/>
      <c r="BI123" s="8"/>
      <c r="BJ123" s="8"/>
      <c r="BK123" s="7"/>
    </row>
    <row r="124" spans="1:63" ht="12.75" customHeight="1">
      <c r="C124" s="7"/>
      <c r="D124" s="7"/>
      <c r="E124" s="7"/>
      <c r="F124" s="7"/>
      <c r="G124" s="7"/>
      <c r="H124" s="7"/>
      <c r="I124" s="2" t="s">
        <v>217</v>
      </c>
      <c r="J124" s="297" t="s">
        <v>237</v>
      </c>
      <c r="K124" s="297"/>
      <c r="L124" s="297"/>
      <c r="M124" s="297"/>
      <c r="N124" s="297"/>
      <c r="O124" s="297"/>
      <c r="P124" s="297"/>
      <c r="Q124" s="297"/>
      <c r="R124" s="297"/>
      <c r="S124" s="297"/>
      <c r="T124" s="7"/>
      <c r="U124" s="7"/>
      <c r="V124" s="7"/>
      <c r="W124" s="8"/>
      <c r="X124" s="7"/>
      <c r="Y124" s="7"/>
      <c r="Z124" s="7"/>
      <c r="AA124" s="2" t="s">
        <v>222</v>
      </c>
      <c r="AB124" s="297" t="s">
        <v>238</v>
      </c>
      <c r="AC124" s="297"/>
      <c r="AD124" s="297"/>
      <c r="AE124" s="297"/>
      <c r="AF124" s="297"/>
      <c r="AG124" s="297"/>
      <c r="AH124" s="297"/>
      <c r="AI124" s="297"/>
      <c r="AJ124" s="297"/>
      <c r="AK124" s="297"/>
      <c r="AL124" s="297"/>
      <c r="AM124" s="297"/>
      <c r="AN124" s="297"/>
      <c r="AO124" s="297"/>
      <c r="AP124" s="297"/>
      <c r="AQ124" s="297"/>
      <c r="AR124" s="297"/>
      <c r="AS124" s="7"/>
      <c r="AT124" s="2" t="s">
        <v>47</v>
      </c>
      <c r="AU124" s="297" t="s">
        <v>239</v>
      </c>
      <c r="AV124" s="297"/>
      <c r="AW124" s="297"/>
      <c r="AX124" s="297"/>
      <c r="AY124" s="297"/>
      <c r="AZ124" s="297"/>
      <c r="BA124" s="297"/>
      <c r="BB124" s="297"/>
      <c r="BC124" s="297"/>
      <c r="BD124" s="297"/>
      <c r="BE124" s="7"/>
      <c r="BF124" s="8"/>
      <c r="BG124" s="8"/>
      <c r="BH124" s="7"/>
      <c r="BI124" s="8"/>
      <c r="BJ124" s="8"/>
      <c r="BK124" s="7"/>
    </row>
    <row r="125" spans="1:63" ht="12.75" customHeight="1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8"/>
      <c r="BD125" s="8"/>
      <c r="BE125" s="7"/>
      <c r="BF125" s="8"/>
      <c r="BG125" s="8"/>
      <c r="BH125" s="7"/>
      <c r="BI125" s="8"/>
      <c r="BJ125" s="8"/>
      <c r="BK125" s="7"/>
    </row>
    <row r="126" spans="1:63" ht="18" customHeight="1">
      <c r="C126" s="299" t="s">
        <v>240</v>
      </c>
      <c r="D126" s="299"/>
      <c r="E126" s="299"/>
      <c r="F126" s="299"/>
      <c r="G126" s="299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8"/>
      <c r="BE126" s="7"/>
      <c r="BF126" s="8"/>
      <c r="BG126" s="8"/>
      <c r="BH126" s="7"/>
      <c r="BI126" s="8"/>
      <c r="BJ126" s="8"/>
      <c r="BK126" s="7"/>
    </row>
    <row r="127" spans="1:63" ht="3" customHeight="1">
      <c r="C127" s="300"/>
      <c r="D127" s="299"/>
      <c r="E127" s="299"/>
      <c r="F127" s="299"/>
      <c r="G127" s="299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299"/>
      <c r="BE127" s="299"/>
      <c r="BF127" s="299"/>
      <c r="BG127" s="299"/>
      <c r="BH127" s="299"/>
      <c r="BI127" s="299"/>
      <c r="BJ127" s="299"/>
      <c r="BK127" s="299"/>
    </row>
    <row r="128" spans="1:63" s="3" customFormat="1" ht="12.75" customHeight="1">
      <c r="A128" s="270" t="s">
        <v>171</v>
      </c>
      <c r="B128" s="289" t="s">
        <v>385</v>
      </c>
      <c r="C128" s="290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  <c r="AA128" s="290"/>
      <c r="AB128" s="290"/>
      <c r="AC128" s="290"/>
      <c r="AD128" s="291"/>
      <c r="AE128" s="301" t="s">
        <v>243</v>
      </c>
      <c r="AF128" s="301"/>
      <c r="AG128" s="301"/>
      <c r="AH128" s="301"/>
      <c r="AI128" s="301"/>
      <c r="AJ128" s="301"/>
      <c r="AK128" s="301"/>
      <c r="AL128" s="301"/>
      <c r="AM128" s="301"/>
      <c r="AN128" s="301"/>
      <c r="AO128" s="301"/>
      <c r="AP128" s="301"/>
      <c r="AQ128" s="301"/>
      <c r="AR128" s="301"/>
      <c r="AS128" s="301"/>
      <c r="AT128" s="301"/>
      <c r="AU128" s="301"/>
      <c r="AV128" s="301"/>
      <c r="AW128" s="301"/>
      <c r="AX128" s="301"/>
      <c r="AY128" s="301"/>
      <c r="AZ128" s="270" t="s">
        <v>244</v>
      </c>
      <c r="BA128" s="270"/>
      <c r="BB128" s="270"/>
      <c r="BC128" s="270"/>
      <c r="BD128" s="270"/>
      <c r="BE128" s="270"/>
      <c r="BF128" s="301" t="s">
        <v>245</v>
      </c>
      <c r="BG128" s="301"/>
      <c r="BH128" s="301"/>
      <c r="BI128" s="301" t="s">
        <v>108</v>
      </c>
      <c r="BJ128" s="301"/>
      <c r="BK128" s="301"/>
    </row>
    <row r="129" spans="1:63" s="3" customFormat="1" ht="32.25" customHeight="1">
      <c r="A129" s="270"/>
      <c r="B129" s="292" t="s">
        <v>382</v>
      </c>
      <c r="C129" s="292" t="s">
        <v>383</v>
      </c>
      <c r="D129" s="313" t="s">
        <v>241</v>
      </c>
      <c r="E129" s="314"/>
      <c r="F129" s="314"/>
      <c r="G129" s="314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5"/>
      <c r="V129" s="313" t="s">
        <v>242</v>
      </c>
      <c r="W129" s="314"/>
      <c r="X129" s="314"/>
      <c r="Y129" s="314"/>
      <c r="Z129" s="314"/>
      <c r="AA129" s="314"/>
      <c r="AB129" s="314"/>
      <c r="AC129" s="314"/>
      <c r="AD129" s="315"/>
      <c r="AE129" s="301" t="s">
        <v>49</v>
      </c>
      <c r="AF129" s="301"/>
      <c r="AG129" s="301"/>
      <c r="AH129" s="301"/>
      <c r="AI129" s="301"/>
      <c r="AJ129" s="301"/>
      <c r="AK129" s="301"/>
      <c r="AL129" s="301" t="s">
        <v>52</v>
      </c>
      <c r="AM129" s="301"/>
      <c r="AN129" s="301"/>
      <c r="AO129" s="301"/>
      <c r="AP129" s="301"/>
      <c r="AQ129" s="301"/>
      <c r="AR129" s="301"/>
      <c r="AS129" s="301" t="s">
        <v>57</v>
      </c>
      <c r="AT129" s="301"/>
      <c r="AU129" s="301"/>
      <c r="AV129" s="301"/>
      <c r="AW129" s="301"/>
      <c r="AX129" s="301"/>
      <c r="AY129" s="301"/>
      <c r="AZ129" s="301" t="s">
        <v>248</v>
      </c>
      <c r="BA129" s="301"/>
      <c r="BB129" s="301"/>
      <c r="BC129" s="301" t="s">
        <v>249</v>
      </c>
      <c r="BD129" s="301"/>
      <c r="BE129" s="301"/>
      <c r="BF129" s="301"/>
      <c r="BG129" s="302"/>
      <c r="BH129" s="301"/>
      <c r="BI129" s="301"/>
      <c r="BJ129" s="302"/>
      <c r="BK129" s="301"/>
    </row>
    <row r="130" spans="1:63" s="3" customFormat="1" ht="12" customHeight="1">
      <c r="A130" s="270"/>
      <c r="B130" s="293"/>
      <c r="C130" s="293"/>
      <c r="D130" s="301" t="s">
        <v>108</v>
      </c>
      <c r="E130" s="301"/>
      <c r="F130" s="301"/>
      <c r="G130" s="301"/>
      <c r="H130" s="301"/>
      <c r="I130" s="301"/>
      <c r="J130" s="301" t="s">
        <v>250</v>
      </c>
      <c r="K130" s="301"/>
      <c r="L130" s="301"/>
      <c r="M130" s="301"/>
      <c r="N130" s="301"/>
      <c r="O130" s="301"/>
      <c r="P130" s="301" t="s">
        <v>251</v>
      </c>
      <c r="Q130" s="301"/>
      <c r="R130" s="301"/>
      <c r="S130" s="301"/>
      <c r="T130" s="301"/>
      <c r="U130" s="301"/>
      <c r="V130" s="301" t="s">
        <v>108</v>
      </c>
      <c r="W130" s="301"/>
      <c r="X130" s="301"/>
      <c r="Y130" s="301" t="s">
        <v>250</v>
      </c>
      <c r="Z130" s="301"/>
      <c r="AA130" s="301"/>
      <c r="AB130" s="301" t="s">
        <v>251</v>
      </c>
      <c r="AC130" s="301"/>
      <c r="AD130" s="301"/>
      <c r="AE130" s="301" t="s">
        <v>108</v>
      </c>
      <c r="AF130" s="301"/>
      <c r="AG130" s="301"/>
      <c r="AH130" s="301" t="s">
        <v>250</v>
      </c>
      <c r="AI130" s="301"/>
      <c r="AJ130" s="301" t="s">
        <v>251</v>
      </c>
      <c r="AK130" s="301"/>
      <c r="AL130" s="301" t="s">
        <v>108</v>
      </c>
      <c r="AM130" s="301"/>
      <c r="AN130" s="301"/>
      <c r="AO130" s="301" t="s">
        <v>250</v>
      </c>
      <c r="AP130" s="301"/>
      <c r="AQ130" s="301" t="s">
        <v>251</v>
      </c>
      <c r="AR130" s="301"/>
      <c r="AS130" s="301" t="s">
        <v>108</v>
      </c>
      <c r="AT130" s="301"/>
      <c r="AU130" s="301"/>
      <c r="AV130" s="301" t="s">
        <v>250</v>
      </c>
      <c r="AW130" s="301"/>
      <c r="AX130" s="301" t="s">
        <v>251</v>
      </c>
      <c r="AY130" s="301"/>
      <c r="AZ130" s="301"/>
      <c r="BA130" s="301"/>
      <c r="BB130" s="301"/>
      <c r="BC130" s="301"/>
      <c r="BD130" s="301"/>
      <c r="BE130" s="301"/>
      <c r="BF130" s="301"/>
      <c r="BG130" s="301"/>
      <c r="BH130" s="301"/>
      <c r="BI130" s="301"/>
      <c r="BJ130" s="301"/>
      <c r="BK130" s="301"/>
    </row>
    <row r="131" spans="1:63" s="3" customFormat="1" ht="21.75" customHeight="1">
      <c r="A131" s="270"/>
      <c r="B131" s="294"/>
      <c r="C131" s="294"/>
      <c r="D131" s="303" t="s">
        <v>252</v>
      </c>
      <c r="E131" s="303"/>
      <c r="F131" s="303"/>
      <c r="G131" s="295" t="s">
        <v>253</v>
      </c>
      <c r="H131" s="295"/>
      <c r="I131" s="295"/>
      <c r="J131" s="303" t="s">
        <v>252</v>
      </c>
      <c r="K131" s="303"/>
      <c r="L131" s="303"/>
      <c r="M131" s="295" t="s">
        <v>253</v>
      </c>
      <c r="N131" s="295"/>
      <c r="O131" s="295"/>
      <c r="P131" s="303" t="s">
        <v>252</v>
      </c>
      <c r="Q131" s="303"/>
      <c r="R131" s="303"/>
      <c r="S131" s="295" t="s">
        <v>253</v>
      </c>
      <c r="T131" s="295"/>
      <c r="U131" s="295"/>
      <c r="V131" s="303" t="s">
        <v>252</v>
      </c>
      <c r="W131" s="303"/>
      <c r="X131" s="303"/>
      <c r="Y131" s="303" t="s">
        <v>252</v>
      </c>
      <c r="Z131" s="303"/>
      <c r="AA131" s="303"/>
      <c r="AB131" s="303" t="s">
        <v>252</v>
      </c>
      <c r="AC131" s="303"/>
      <c r="AD131" s="303"/>
      <c r="AE131" s="303" t="s">
        <v>252</v>
      </c>
      <c r="AF131" s="303"/>
      <c r="AG131" s="303"/>
      <c r="AH131" s="303" t="s">
        <v>252</v>
      </c>
      <c r="AI131" s="303"/>
      <c r="AJ131" s="303" t="s">
        <v>252</v>
      </c>
      <c r="AK131" s="303"/>
      <c r="AL131" s="303" t="s">
        <v>252</v>
      </c>
      <c r="AM131" s="303"/>
      <c r="AN131" s="303"/>
      <c r="AO131" s="303" t="s">
        <v>252</v>
      </c>
      <c r="AP131" s="303"/>
      <c r="AQ131" s="303" t="s">
        <v>252</v>
      </c>
      <c r="AR131" s="303"/>
      <c r="AS131" s="303" t="s">
        <v>252</v>
      </c>
      <c r="AT131" s="303"/>
      <c r="AU131" s="303"/>
      <c r="AV131" s="303" t="s">
        <v>252</v>
      </c>
      <c r="AW131" s="303"/>
      <c r="AX131" s="303" t="s">
        <v>252</v>
      </c>
      <c r="AY131" s="303"/>
      <c r="AZ131" s="303" t="s">
        <v>252</v>
      </c>
      <c r="BA131" s="303"/>
      <c r="BB131" s="303"/>
      <c r="BC131" s="303" t="s">
        <v>252</v>
      </c>
      <c r="BD131" s="303"/>
      <c r="BE131" s="303"/>
      <c r="BF131" s="303" t="s">
        <v>252</v>
      </c>
      <c r="BG131" s="303"/>
      <c r="BH131" s="303"/>
      <c r="BI131" s="303" t="s">
        <v>252</v>
      </c>
      <c r="BJ131" s="303"/>
      <c r="BK131" s="303"/>
    </row>
    <row r="132" spans="1:63" s="3" customFormat="1" ht="12" customHeight="1">
      <c r="A132" s="2" t="s">
        <v>216</v>
      </c>
      <c r="B132" s="124">
        <f>G132+72</f>
        <v>1476</v>
      </c>
      <c r="C132" s="125">
        <f>D132+V132</f>
        <v>41</v>
      </c>
      <c r="D132" s="304" t="s">
        <v>44</v>
      </c>
      <c r="E132" s="304"/>
      <c r="F132" s="304"/>
      <c r="G132" s="270">
        <v>1404</v>
      </c>
      <c r="H132" s="270"/>
      <c r="I132" s="270"/>
      <c r="J132" s="270">
        <v>17</v>
      </c>
      <c r="K132" s="270"/>
      <c r="L132" s="270"/>
      <c r="M132" s="270">
        <v>612</v>
      </c>
      <c r="N132" s="270"/>
      <c r="O132" s="270"/>
      <c r="P132" s="304" t="s">
        <v>29</v>
      </c>
      <c r="Q132" s="304"/>
      <c r="R132" s="304"/>
      <c r="S132" s="304" t="s">
        <v>384</v>
      </c>
      <c r="T132" s="304"/>
      <c r="U132" s="304"/>
      <c r="V132" s="270">
        <f>Y132+AB132</f>
        <v>2</v>
      </c>
      <c r="W132" s="270"/>
      <c r="X132" s="270"/>
      <c r="Y132" s="270"/>
      <c r="Z132" s="270"/>
      <c r="AA132" s="270"/>
      <c r="AB132" s="270" t="s">
        <v>164</v>
      </c>
      <c r="AC132" s="270"/>
      <c r="AD132" s="270"/>
      <c r="AE132" s="270">
        <v>0</v>
      </c>
      <c r="AF132" s="270"/>
      <c r="AG132" s="270"/>
      <c r="AH132" s="270">
        <v>0</v>
      </c>
      <c r="AI132" s="270"/>
      <c r="AJ132" s="270">
        <v>0</v>
      </c>
      <c r="AK132" s="270"/>
      <c r="AL132" s="270">
        <f>AO132+AQ132</f>
        <v>0</v>
      </c>
      <c r="AM132" s="270"/>
      <c r="AN132" s="270"/>
      <c r="AO132" s="270">
        <v>0</v>
      </c>
      <c r="AP132" s="270"/>
      <c r="AQ132" s="270">
        <v>0</v>
      </c>
      <c r="AR132" s="270"/>
      <c r="AS132" s="270"/>
      <c r="AT132" s="270"/>
      <c r="AU132" s="270"/>
      <c r="AV132" s="270"/>
      <c r="AW132" s="270"/>
      <c r="AX132" s="270"/>
      <c r="AY132" s="270"/>
      <c r="AZ132" s="270"/>
      <c r="BA132" s="270"/>
      <c r="BB132" s="270"/>
      <c r="BC132" s="270"/>
      <c r="BD132" s="270"/>
      <c r="BE132" s="270"/>
      <c r="BF132" s="270" t="s">
        <v>254</v>
      </c>
      <c r="BG132" s="270"/>
      <c r="BH132" s="270"/>
      <c r="BI132" s="304">
        <f>BF132+C132</f>
        <v>52</v>
      </c>
      <c r="BJ132" s="270"/>
      <c r="BK132" s="270"/>
    </row>
    <row r="133" spans="1:63" s="3" customFormat="1" ht="12" customHeight="1">
      <c r="A133" s="2" t="s">
        <v>219</v>
      </c>
      <c r="B133" s="124">
        <f>C133*36</f>
        <v>1476</v>
      </c>
      <c r="C133" s="124">
        <f>D133+V133+AE133+AL133</f>
        <v>41</v>
      </c>
      <c r="D133" s="270">
        <f t="shared" ref="D133:D142" si="0">J133+P133</f>
        <v>34</v>
      </c>
      <c r="E133" s="270"/>
      <c r="F133" s="270"/>
      <c r="G133" s="270">
        <f>M133+S133</f>
        <v>1224</v>
      </c>
      <c r="H133" s="270"/>
      <c r="I133" s="270"/>
      <c r="J133" s="270">
        <v>16</v>
      </c>
      <c r="K133" s="270"/>
      <c r="L133" s="270"/>
      <c r="M133" s="270">
        <f>J133*36</f>
        <v>576</v>
      </c>
      <c r="N133" s="270"/>
      <c r="O133" s="270"/>
      <c r="P133" s="270">
        <v>18</v>
      </c>
      <c r="Q133" s="270"/>
      <c r="R133" s="270"/>
      <c r="S133" s="270">
        <f>P133*36</f>
        <v>648</v>
      </c>
      <c r="T133" s="270"/>
      <c r="U133" s="270"/>
      <c r="V133" s="270">
        <f>Y133+AB133</f>
        <v>2</v>
      </c>
      <c r="W133" s="270"/>
      <c r="X133" s="270"/>
      <c r="Y133" s="270">
        <v>1</v>
      </c>
      <c r="Z133" s="270"/>
      <c r="AA133" s="270"/>
      <c r="AB133" s="270" t="s">
        <v>256</v>
      </c>
      <c r="AC133" s="270"/>
      <c r="AD133" s="270"/>
      <c r="AE133" s="270">
        <f>AH133+AJ133</f>
        <v>2</v>
      </c>
      <c r="AF133" s="270"/>
      <c r="AG133" s="270"/>
      <c r="AH133" s="270">
        <v>0</v>
      </c>
      <c r="AI133" s="270"/>
      <c r="AJ133" s="270">
        <v>2</v>
      </c>
      <c r="AK133" s="270"/>
      <c r="AL133" s="270">
        <f>AO133+AQ133</f>
        <v>3</v>
      </c>
      <c r="AM133" s="270"/>
      <c r="AN133" s="270"/>
      <c r="AO133" s="270">
        <v>0</v>
      </c>
      <c r="AP133" s="270"/>
      <c r="AQ133" s="270">
        <v>3</v>
      </c>
      <c r="AR133" s="270"/>
      <c r="AS133" s="270"/>
      <c r="AT133" s="270"/>
      <c r="AU133" s="270"/>
      <c r="AV133" s="270"/>
      <c r="AW133" s="270"/>
      <c r="AX133" s="270"/>
      <c r="AY133" s="270"/>
      <c r="AZ133" s="270"/>
      <c r="BA133" s="270"/>
      <c r="BB133" s="270"/>
      <c r="BC133" s="270"/>
      <c r="BD133" s="270"/>
      <c r="BE133" s="270"/>
      <c r="BF133" s="270" t="s">
        <v>254</v>
      </c>
      <c r="BG133" s="270"/>
      <c r="BH133" s="270"/>
      <c r="BI133" s="304">
        <f>BF133+C133</f>
        <v>52</v>
      </c>
      <c r="BJ133" s="270"/>
      <c r="BK133" s="270"/>
    </row>
    <row r="134" spans="1:63" s="3" customFormat="1" ht="12" customHeight="1">
      <c r="A134" s="2" t="s">
        <v>220</v>
      </c>
      <c r="B134" s="124">
        <f>C134*36</f>
        <v>1512</v>
      </c>
      <c r="C134" s="124">
        <f>D134+V134+AE134+AL134</f>
        <v>42</v>
      </c>
      <c r="D134" s="270">
        <f t="shared" si="0"/>
        <v>29</v>
      </c>
      <c r="E134" s="270"/>
      <c r="F134" s="270"/>
      <c r="G134" s="270">
        <f>M134+S134</f>
        <v>1044</v>
      </c>
      <c r="H134" s="270"/>
      <c r="I134" s="270"/>
      <c r="J134" s="270">
        <v>14</v>
      </c>
      <c r="K134" s="270"/>
      <c r="L134" s="270"/>
      <c r="M134" s="270">
        <f>J134*36</f>
        <v>504</v>
      </c>
      <c r="N134" s="270"/>
      <c r="O134" s="270"/>
      <c r="P134" s="270">
        <v>15</v>
      </c>
      <c r="Q134" s="270"/>
      <c r="R134" s="270"/>
      <c r="S134" s="270">
        <f t="shared" ref="S134:S142" si="1">P134*36</f>
        <v>540</v>
      </c>
      <c r="T134" s="270"/>
      <c r="U134" s="270"/>
      <c r="V134" s="270">
        <f>Y134+AB134</f>
        <v>2</v>
      </c>
      <c r="W134" s="270"/>
      <c r="X134" s="270"/>
      <c r="Y134" s="270" t="s">
        <v>256</v>
      </c>
      <c r="Z134" s="270"/>
      <c r="AA134" s="270"/>
      <c r="AB134" s="270">
        <v>1</v>
      </c>
      <c r="AC134" s="270"/>
      <c r="AD134" s="270"/>
      <c r="AE134" s="270">
        <f t="shared" ref="AE134:AE143" si="2">AH134+AJ134</f>
        <v>4</v>
      </c>
      <c r="AF134" s="270"/>
      <c r="AG134" s="270"/>
      <c r="AH134" s="270">
        <v>2</v>
      </c>
      <c r="AI134" s="270"/>
      <c r="AJ134" s="270">
        <v>2</v>
      </c>
      <c r="AK134" s="270"/>
      <c r="AL134" s="270">
        <f>AO134+AQ134</f>
        <v>7</v>
      </c>
      <c r="AM134" s="270"/>
      <c r="AN134" s="270"/>
      <c r="AO134" s="270">
        <v>0</v>
      </c>
      <c r="AP134" s="270"/>
      <c r="AQ134" s="270">
        <v>7</v>
      </c>
      <c r="AR134" s="270"/>
      <c r="AS134" s="270"/>
      <c r="AT134" s="270"/>
      <c r="AU134" s="270"/>
      <c r="AV134" s="270"/>
      <c r="AW134" s="270"/>
      <c r="AX134" s="270"/>
      <c r="AY134" s="270"/>
      <c r="AZ134" s="270"/>
      <c r="BA134" s="270"/>
      <c r="BB134" s="270"/>
      <c r="BC134" s="270"/>
      <c r="BD134" s="270"/>
      <c r="BE134" s="270"/>
      <c r="BF134" s="270" t="s">
        <v>257</v>
      </c>
      <c r="BG134" s="270"/>
      <c r="BH134" s="270"/>
      <c r="BI134" s="304">
        <f>BF134+C134</f>
        <v>52</v>
      </c>
      <c r="BJ134" s="270"/>
      <c r="BK134" s="270"/>
    </row>
    <row r="135" spans="1:63" s="3" customFormat="1" ht="12" customHeight="1">
      <c r="A135" s="2" t="s">
        <v>221</v>
      </c>
      <c r="B135" s="124">
        <f>C135*36</f>
        <v>1476</v>
      </c>
      <c r="C135" s="124">
        <f>D135+V135+AE135+AL135+AS135+AZ135+BC135</f>
        <v>41</v>
      </c>
      <c r="D135" s="270">
        <f t="shared" si="0"/>
        <v>22</v>
      </c>
      <c r="E135" s="270"/>
      <c r="F135" s="270"/>
      <c r="G135" s="270">
        <f>M135+S135</f>
        <v>792</v>
      </c>
      <c r="H135" s="270"/>
      <c r="I135" s="270"/>
      <c r="J135" s="270">
        <v>13</v>
      </c>
      <c r="K135" s="270"/>
      <c r="L135" s="270"/>
      <c r="M135" s="270">
        <f>J135*36</f>
        <v>468</v>
      </c>
      <c r="N135" s="270"/>
      <c r="O135" s="270"/>
      <c r="P135" s="270">
        <v>9</v>
      </c>
      <c r="Q135" s="270"/>
      <c r="R135" s="270"/>
      <c r="S135" s="270">
        <f t="shared" si="1"/>
        <v>324</v>
      </c>
      <c r="T135" s="270"/>
      <c r="U135" s="270"/>
      <c r="V135" s="270">
        <f>Y135+AB135</f>
        <v>2</v>
      </c>
      <c r="W135" s="270"/>
      <c r="X135" s="270"/>
      <c r="Y135" s="270" t="s">
        <v>256</v>
      </c>
      <c r="Z135" s="270"/>
      <c r="AA135" s="270"/>
      <c r="AB135" s="270" t="s">
        <v>256</v>
      </c>
      <c r="AC135" s="270"/>
      <c r="AD135" s="270"/>
      <c r="AE135" s="270">
        <f t="shared" si="2"/>
        <v>3</v>
      </c>
      <c r="AF135" s="270"/>
      <c r="AG135" s="270"/>
      <c r="AH135" s="270">
        <v>3</v>
      </c>
      <c r="AI135" s="270"/>
      <c r="AJ135" s="270">
        <v>0</v>
      </c>
      <c r="AK135" s="270"/>
      <c r="AL135" s="270">
        <f>AO135+AQ135</f>
        <v>4</v>
      </c>
      <c r="AM135" s="270"/>
      <c r="AN135" s="270"/>
      <c r="AO135" s="270">
        <v>0</v>
      </c>
      <c r="AP135" s="270"/>
      <c r="AQ135" s="270">
        <v>4</v>
      </c>
      <c r="AR135" s="270"/>
      <c r="AS135" s="270">
        <f>AV135+AX135</f>
        <v>4</v>
      </c>
      <c r="AT135" s="270"/>
      <c r="AU135" s="270"/>
      <c r="AV135" s="270"/>
      <c r="AW135" s="270"/>
      <c r="AX135" s="270">
        <v>4</v>
      </c>
      <c r="AY135" s="270"/>
      <c r="AZ135" s="270" t="s">
        <v>258</v>
      </c>
      <c r="BA135" s="270"/>
      <c r="BB135" s="270"/>
      <c r="BC135" s="270" t="s">
        <v>164</v>
      </c>
      <c r="BD135" s="270"/>
      <c r="BE135" s="270"/>
      <c r="BF135" s="270" t="s">
        <v>164</v>
      </c>
      <c r="BG135" s="270"/>
      <c r="BH135" s="270"/>
      <c r="BI135" s="304">
        <f>BF135+C135</f>
        <v>43</v>
      </c>
      <c r="BJ135" s="270"/>
      <c r="BK135" s="270"/>
    </row>
    <row r="136" spans="1:63" s="3" customFormat="1" ht="13.5" hidden="1" customHeight="1">
      <c r="A136" s="2" t="s">
        <v>224</v>
      </c>
      <c r="B136" s="124"/>
      <c r="C136" s="124"/>
      <c r="D136" s="270">
        <f t="shared" si="0"/>
        <v>0</v>
      </c>
      <c r="E136" s="270"/>
      <c r="F136" s="270"/>
      <c r="G136" s="270">
        <f t="shared" ref="G136:G142" si="3">M136+S136</f>
        <v>0</v>
      </c>
      <c r="H136" s="270"/>
      <c r="I136" s="270"/>
      <c r="J136" s="270"/>
      <c r="K136" s="270"/>
      <c r="L136" s="270"/>
      <c r="M136" s="270"/>
      <c r="N136" s="270"/>
      <c r="O136" s="270"/>
      <c r="P136" s="270"/>
      <c r="Q136" s="270"/>
      <c r="R136" s="270"/>
      <c r="S136" s="270">
        <f t="shared" si="1"/>
        <v>0</v>
      </c>
      <c r="T136" s="270"/>
      <c r="U136" s="270"/>
      <c r="V136" s="270"/>
      <c r="W136" s="270"/>
      <c r="X136" s="270"/>
      <c r="Y136" s="270"/>
      <c r="Z136" s="270"/>
      <c r="AA136" s="270"/>
      <c r="AB136" s="270"/>
      <c r="AC136" s="270"/>
      <c r="AD136" s="270"/>
      <c r="AE136" s="270">
        <f t="shared" si="2"/>
        <v>0</v>
      </c>
      <c r="AF136" s="270"/>
      <c r="AG136" s="270"/>
      <c r="AH136" s="270"/>
      <c r="AI136" s="270"/>
      <c r="AJ136" s="270"/>
      <c r="AK136" s="270"/>
      <c r="AL136" s="270">
        <f t="shared" ref="AL136:AL143" si="4">AO136+AQ136</f>
        <v>0</v>
      </c>
      <c r="AM136" s="270"/>
      <c r="AN136" s="270"/>
      <c r="AO136" s="270"/>
      <c r="AP136" s="270"/>
      <c r="AQ136" s="270"/>
      <c r="AR136" s="270"/>
      <c r="AS136" s="270"/>
      <c r="AT136" s="270"/>
      <c r="AU136" s="270"/>
      <c r="AV136" s="270"/>
      <c r="AW136" s="270"/>
      <c r="AX136" s="270"/>
      <c r="AY136" s="270"/>
      <c r="AZ136" s="270"/>
      <c r="BA136" s="270"/>
      <c r="BB136" s="270"/>
      <c r="BC136" s="270"/>
      <c r="BD136" s="270"/>
      <c r="BE136" s="270"/>
      <c r="BF136" s="270"/>
      <c r="BG136" s="270"/>
      <c r="BH136" s="270"/>
      <c r="BI136" s="270"/>
      <c r="BJ136" s="270"/>
      <c r="BK136" s="270"/>
    </row>
    <row r="137" spans="1:63" s="3" customFormat="1" ht="13.5" hidden="1" customHeight="1">
      <c r="A137" s="2" t="s">
        <v>225</v>
      </c>
      <c r="B137" s="124"/>
      <c r="C137" s="124"/>
      <c r="D137" s="270">
        <f t="shared" si="0"/>
        <v>0</v>
      </c>
      <c r="E137" s="270"/>
      <c r="F137" s="270"/>
      <c r="G137" s="270">
        <f t="shared" si="3"/>
        <v>0</v>
      </c>
      <c r="H137" s="270"/>
      <c r="I137" s="270"/>
      <c r="J137" s="270"/>
      <c r="K137" s="270"/>
      <c r="L137" s="270"/>
      <c r="M137" s="270"/>
      <c r="N137" s="270"/>
      <c r="O137" s="270"/>
      <c r="P137" s="270"/>
      <c r="Q137" s="270"/>
      <c r="R137" s="270"/>
      <c r="S137" s="270">
        <f t="shared" si="1"/>
        <v>0</v>
      </c>
      <c r="T137" s="270"/>
      <c r="U137" s="270"/>
      <c r="V137" s="270"/>
      <c r="W137" s="270"/>
      <c r="X137" s="270"/>
      <c r="Y137" s="270"/>
      <c r="Z137" s="270"/>
      <c r="AA137" s="270"/>
      <c r="AB137" s="270"/>
      <c r="AC137" s="270"/>
      <c r="AD137" s="270"/>
      <c r="AE137" s="270">
        <f t="shared" si="2"/>
        <v>0</v>
      </c>
      <c r="AF137" s="270"/>
      <c r="AG137" s="270"/>
      <c r="AH137" s="270"/>
      <c r="AI137" s="270"/>
      <c r="AJ137" s="270"/>
      <c r="AK137" s="270"/>
      <c r="AL137" s="270">
        <f t="shared" si="4"/>
        <v>0</v>
      </c>
      <c r="AM137" s="270"/>
      <c r="AN137" s="270"/>
      <c r="AO137" s="270"/>
      <c r="AP137" s="270"/>
      <c r="AQ137" s="270"/>
      <c r="AR137" s="270"/>
      <c r="AS137" s="270"/>
      <c r="AT137" s="270"/>
      <c r="AU137" s="270"/>
      <c r="AV137" s="270"/>
      <c r="AW137" s="270"/>
      <c r="AX137" s="270"/>
      <c r="AY137" s="270"/>
      <c r="AZ137" s="270"/>
      <c r="BA137" s="270"/>
      <c r="BB137" s="270"/>
      <c r="BC137" s="270"/>
      <c r="BD137" s="270"/>
      <c r="BE137" s="270"/>
      <c r="BF137" s="270"/>
      <c r="BG137" s="270"/>
      <c r="BH137" s="270"/>
      <c r="BI137" s="270"/>
      <c r="BJ137" s="270"/>
      <c r="BK137" s="270"/>
    </row>
    <row r="138" spans="1:63" s="3" customFormat="1" ht="13.5" hidden="1" customHeight="1">
      <c r="A138" s="2" t="s">
        <v>226</v>
      </c>
      <c r="B138" s="124"/>
      <c r="C138" s="124"/>
      <c r="D138" s="270">
        <f t="shared" si="0"/>
        <v>0</v>
      </c>
      <c r="E138" s="270"/>
      <c r="F138" s="270"/>
      <c r="G138" s="270">
        <f t="shared" si="3"/>
        <v>0</v>
      </c>
      <c r="H138" s="270"/>
      <c r="I138" s="270"/>
      <c r="J138" s="270"/>
      <c r="K138" s="270"/>
      <c r="L138" s="270"/>
      <c r="M138" s="270"/>
      <c r="N138" s="270"/>
      <c r="O138" s="270"/>
      <c r="P138" s="270"/>
      <c r="Q138" s="270"/>
      <c r="R138" s="270"/>
      <c r="S138" s="270">
        <f t="shared" si="1"/>
        <v>0</v>
      </c>
      <c r="T138" s="270"/>
      <c r="U138" s="270"/>
      <c r="V138" s="270"/>
      <c r="W138" s="270"/>
      <c r="X138" s="270"/>
      <c r="Y138" s="270"/>
      <c r="Z138" s="270"/>
      <c r="AA138" s="270"/>
      <c r="AB138" s="270"/>
      <c r="AC138" s="270"/>
      <c r="AD138" s="270"/>
      <c r="AE138" s="270">
        <f t="shared" si="2"/>
        <v>0</v>
      </c>
      <c r="AF138" s="270"/>
      <c r="AG138" s="270"/>
      <c r="AH138" s="270"/>
      <c r="AI138" s="270"/>
      <c r="AJ138" s="270"/>
      <c r="AK138" s="270"/>
      <c r="AL138" s="270">
        <f t="shared" si="4"/>
        <v>0</v>
      </c>
      <c r="AM138" s="270"/>
      <c r="AN138" s="270"/>
      <c r="AO138" s="270"/>
      <c r="AP138" s="270"/>
      <c r="AQ138" s="270"/>
      <c r="AR138" s="270"/>
      <c r="AS138" s="270"/>
      <c r="AT138" s="270"/>
      <c r="AU138" s="270"/>
      <c r="AV138" s="270"/>
      <c r="AW138" s="270"/>
      <c r="AX138" s="270"/>
      <c r="AY138" s="270"/>
      <c r="AZ138" s="270"/>
      <c r="BA138" s="270"/>
      <c r="BB138" s="270"/>
      <c r="BC138" s="270"/>
      <c r="BD138" s="270"/>
      <c r="BE138" s="270"/>
      <c r="BF138" s="270"/>
      <c r="BG138" s="270"/>
      <c r="BH138" s="270"/>
      <c r="BI138" s="270"/>
      <c r="BJ138" s="270"/>
      <c r="BK138" s="270"/>
    </row>
    <row r="139" spans="1:63" s="3" customFormat="1" ht="13.5" hidden="1" customHeight="1">
      <c r="A139" s="2" t="s">
        <v>227</v>
      </c>
      <c r="B139" s="124"/>
      <c r="C139" s="124"/>
      <c r="D139" s="270">
        <f t="shared" si="0"/>
        <v>0</v>
      </c>
      <c r="E139" s="270"/>
      <c r="F139" s="270"/>
      <c r="G139" s="270">
        <f t="shared" si="3"/>
        <v>0</v>
      </c>
      <c r="H139" s="270"/>
      <c r="I139" s="270"/>
      <c r="J139" s="270"/>
      <c r="K139" s="270"/>
      <c r="L139" s="270"/>
      <c r="M139" s="270"/>
      <c r="N139" s="270"/>
      <c r="O139" s="270"/>
      <c r="P139" s="270"/>
      <c r="Q139" s="270"/>
      <c r="R139" s="270"/>
      <c r="S139" s="270">
        <f t="shared" si="1"/>
        <v>0</v>
      </c>
      <c r="T139" s="270"/>
      <c r="U139" s="270"/>
      <c r="V139" s="270"/>
      <c r="W139" s="270"/>
      <c r="X139" s="270"/>
      <c r="Y139" s="270"/>
      <c r="Z139" s="270"/>
      <c r="AA139" s="270"/>
      <c r="AB139" s="270"/>
      <c r="AC139" s="270"/>
      <c r="AD139" s="270"/>
      <c r="AE139" s="270">
        <f t="shared" si="2"/>
        <v>0</v>
      </c>
      <c r="AF139" s="270"/>
      <c r="AG139" s="270"/>
      <c r="AH139" s="270"/>
      <c r="AI139" s="270"/>
      <c r="AJ139" s="270"/>
      <c r="AK139" s="270"/>
      <c r="AL139" s="270">
        <f t="shared" si="4"/>
        <v>0</v>
      </c>
      <c r="AM139" s="270"/>
      <c r="AN139" s="270"/>
      <c r="AO139" s="270"/>
      <c r="AP139" s="270"/>
      <c r="AQ139" s="270"/>
      <c r="AR139" s="270"/>
      <c r="AS139" s="270"/>
      <c r="AT139" s="270"/>
      <c r="AU139" s="270"/>
      <c r="AV139" s="270"/>
      <c r="AW139" s="270"/>
      <c r="AX139" s="270"/>
      <c r="AY139" s="270"/>
      <c r="AZ139" s="270"/>
      <c r="BA139" s="270"/>
      <c r="BB139" s="270"/>
      <c r="BC139" s="270"/>
      <c r="BD139" s="270"/>
      <c r="BE139" s="270"/>
      <c r="BF139" s="270"/>
      <c r="BG139" s="270"/>
      <c r="BH139" s="270"/>
      <c r="BI139" s="270"/>
      <c r="BJ139" s="270"/>
      <c r="BK139" s="270"/>
    </row>
    <row r="140" spans="1:63" s="3" customFormat="1" ht="13.5" hidden="1" customHeight="1">
      <c r="A140" s="2" t="s">
        <v>228</v>
      </c>
      <c r="B140" s="124"/>
      <c r="C140" s="124"/>
      <c r="D140" s="270">
        <f t="shared" si="0"/>
        <v>0</v>
      </c>
      <c r="E140" s="270"/>
      <c r="F140" s="270"/>
      <c r="G140" s="270">
        <f t="shared" si="3"/>
        <v>0</v>
      </c>
      <c r="H140" s="270"/>
      <c r="I140" s="270"/>
      <c r="J140" s="270"/>
      <c r="K140" s="270"/>
      <c r="L140" s="270"/>
      <c r="M140" s="270"/>
      <c r="N140" s="270"/>
      <c r="O140" s="270"/>
      <c r="P140" s="270"/>
      <c r="Q140" s="270"/>
      <c r="R140" s="270"/>
      <c r="S140" s="270">
        <f t="shared" si="1"/>
        <v>0</v>
      </c>
      <c r="T140" s="270"/>
      <c r="U140" s="270"/>
      <c r="V140" s="270"/>
      <c r="W140" s="270"/>
      <c r="X140" s="270"/>
      <c r="Y140" s="270"/>
      <c r="Z140" s="270"/>
      <c r="AA140" s="270"/>
      <c r="AB140" s="270"/>
      <c r="AC140" s="270"/>
      <c r="AD140" s="270"/>
      <c r="AE140" s="270">
        <f t="shared" si="2"/>
        <v>0</v>
      </c>
      <c r="AF140" s="270"/>
      <c r="AG140" s="270"/>
      <c r="AH140" s="270"/>
      <c r="AI140" s="270"/>
      <c r="AJ140" s="270"/>
      <c r="AK140" s="270"/>
      <c r="AL140" s="270">
        <f t="shared" si="4"/>
        <v>0</v>
      </c>
      <c r="AM140" s="270"/>
      <c r="AN140" s="270"/>
      <c r="AO140" s="270"/>
      <c r="AP140" s="270"/>
      <c r="AQ140" s="270"/>
      <c r="AR140" s="270"/>
      <c r="AS140" s="270"/>
      <c r="AT140" s="270"/>
      <c r="AU140" s="270"/>
      <c r="AV140" s="270"/>
      <c r="AW140" s="270"/>
      <c r="AX140" s="270"/>
      <c r="AY140" s="270"/>
      <c r="AZ140" s="270"/>
      <c r="BA140" s="270"/>
      <c r="BB140" s="270"/>
      <c r="BC140" s="270"/>
      <c r="BD140" s="270"/>
      <c r="BE140" s="270"/>
      <c r="BF140" s="270"/>
      <c r="BG140" s="270"/>
      <c r="BH140" s="270"/>
      <c r="BI140" s="270"/>
      <c r="BJ140" s="270"/>
      <c r="BK140" s="270"/>
    </row>
    <row r="141" spans="1:63" s="3" customFormat="1" ht="13.5" hidden="1" customHeight="1">
      <c r="A141" s="2" t="s">
        <v>222</v>
      </c>
      <c r="B141" s="124"/>
      <c r="C141" s="124"/>
      <c r="D141" s="270">
        <f t="shared" si="0"/>
        <v>0</v>
      </c>
      <c r="E141" s="270"/>
      <c r="F141" s="270"/>
      <c r="G141" s="270">
        <f t="shared" si="3"/>
        <v>0</v>
      </c>
      <c r="H141" s="270"/>
      <c r="I141" s="270"/>
      <c r="J141" s="270"/>
      <c r="K141" s="270"/>
      <c r="L141" s="270"/>
      <c r="M141" s="270"/>
      <c r="N141" s="270"/>
      <c r="O141" s="270"/>
      <c r="P141" s="270"/>
      <c r="Q141" s="270"/>
      <c r="R141" s="270"/>
      <c r="S141" s="270">
        <f t="shared" si="1"/>
        <v>0</v>
      </c>
      <c r="T141" s="270"/>
      <c r="U141" s="270"/>
      <c r="V141" s="270"/>
      <c r="W141" s="270"/>
      <c r="X141" s="270"/>
      <c r="Y141" s="270"/>
      <c r="Z141" s="270"/>
      <c r="AA141" s="270"/>
      <c r="AB141" s="270"/>
      <c r="AC141" s="270"/>
      <c r="AD141" s="270"/>
      <c r="AE141" s="270">
        <f t="shared" si="2"/>
        <v>0</v>
      </c>
      <c r="AF141" s="270"/>
      <c r="AG141" s="270"/>
      <c r="AH141" s="270"/>
      <c r="AI141" s="270"/>
      <c r="AJ141" s="270"/>
      <c r="AK141" s="270"/>
      <c r="AL141" s="270">
        <f t="shared" si="4"/>
        <v>0</v>
      </c>
      <c r="AM141" s="270"/>
      <c r="AN141" s="270"/>
      <c r="AO141" s="270"/>
      <c r="AP141" s="270"/>
      <c r="AQ141" s="270"/>
      <c r="AR141" s="270"/>
      <c r="AS141" s="270"/>
      <c r="AT141" s="270"/>
      <c r="AU141" s="270"/>
      <c r="AV141" s="270"/>
      <c r="AW141" s="270"/>
      <c r="AX141" s="270"/>
      <c r="AY141" s="270"/>
      <c r="AZ141" s="270"/>
      <c r="BA141" s="270"/>
      <c r="BB141" s="270"/>
      <c r="BC141" s="270"/>
      <c r="BD141" s="270"/>
      <c r="BE141" s="270"/>
      <c r="BF141" s="270"/>
      <c r="BG141" s="270"/>
      <c r="BH141" s="270"/>
      <c r="BI141" s="270"/>
      <c r="BJ141" s="270"/>
      <c r="BK141" s="270"/>
    </row>
    <row r="142" spans="1:63" s="3" customFormat="1" ht="13.5" hidden="1" customHeight="1">
      <c r="A142" s="2" t="s">
        <v>229</v>
      </c>
      <c r="B142" s="124"/>
      <c r="C142" s="124"/>
      <c r="D142" s="270">
        <f t="shared" si="0"/>
        <v>0</v>
      </c>
      <c r="E142" s="270"/>
      <c r="F142" s="270"/>
      <c r="G142" s="270">
        <f t="shared" si="3"/>
        <v>0</v>
      </c>
      <c r="H142" s="270"/>
      <c r="I142" s="270"/>
      <c r="J142" s="270"/>
      <c r="K142" s="270"/>
      <c r="L142" s="270"/>
      <c r="M142" s="270"/>
      <c r="N142" s="270"/>
      <c r="O142" s="270"/>
      <c r="P142" s="270"/>
      <c r="Q142" s="270"/>
      <c r="R142" s="270"/>
      <c r="S142" s="270">
        <f t="shared" si="1"/>
        <v>0</v>
      </c>
      <c r="T142" s="270"/>
      <c r="U142" s="270"/>
      <c r="V142" s="270"/>
      <c r="W142" s="270"/>
      <c r="X142" s="270"/>
      <c r="Y142" s="270"/>
      <c r="Z142" s="270"/>
      <c r="AA142" s="270"/>
      <c r="AB142" s="270"/>
      <c r="AC142" s="270"/>
      <c r="AD142" s="270"/>
      <c r="AE142" s="270">
        <f t="shared" si="2"/>
        <v>0</v>
      </c>
      <c r="AF142" s="270"/>
      <c r="AG142" s="270"/>
      <c r="AH142" s="270"/>
      <c r="AI142" s="270"/>
      <c r="AJ142" s="270"/>
      <c r="AK142" s="270"/>
      <c r="AL142" s="270">
        <f t="shared" si="4"/>
        <v>0</v>
      </c>
      <c r="AM142" s="270"/>
      <c r="AN142" s="270"/>
      <c r="AO142" s="270"/>
      <c r="AP142" s="270"/>
      <c r="AQ142" s="270"/>
      <c r="AR142" s="270"/>
      <c r="AS142" s="270"/>
      <c r="AT142" s="270"/>
      <c r="AU142" s="270"/>
      <c r="AV142" s="270"/>
      <c r="AW142" s="270"/>
      <c r="AX142" s="270"/>
      <c r="AY142" s="270"/>
      <c r="AZ142" s="270"/>
      <c r="BA142" s="270"/>
      <c r="BB142" s="270"/>
      <c r="BC142" s="270"/>
      <c r="BD142" s="270"/>
      <c r="BE142" s="270"/>
      <c r="BF142" s="270"/>
      <c r="BG142" s="270"/>
      <c r="BH142" s="270"/>
      <c r="BI142" s="270"/>
      <c r="BJ142" s="270"/>
      <c r="BK142" s="270"/>
    </row>
    <row r="143" spans="1:63" s="3" customFormat="1" ht="12" customHeight="1">
      <c r="A143" s="119" t="s">
        <v>108</v>
      </c>
      <c r="B143" s="124">
        <f>SUM(B132:B142)</f>
        <v>5940</v>
      </c>
      <c r="C143" s="125">
        <f>SUM(C132:C142)</f>
        <v>165</v>
      </c>
      <c r="D143" s="287">
        <f>SUM(D132:F142)</f>
        <v>85</v>
      </c>
      <c r="E143" s="287"/>
      <c r="F143" s="287"/>
      <c r="G143" s="287">
        <f>SUM(G132:I142)</f>
        <v>4464</v>
      </c>
      <c r="H143" s="287"/>
      <c r="I143" s="287"/>
      <c r="J143" s="287">
        <f>SUM(J132:L135)</f>
        <v>60</v>
      </c>
      <c r="K143" s="287"/>
      <c r="L143" s="287"/>
      <c r="M143" s="287">
        <f>SUM(M132:O135)</f>
        <v>2160</v>
      </c>
      <c r="N143" s="287"/>
      <c r="O143" s="287"/>
      <c r="P143" s="287">
        <f>SUM(P132:R135)</f>
        <v>42</v>
      </c>
      <c r="Q143" s="287"/>
      <c r="R143" s="287"/>
      <c r="S143" s="287">
        <f>SUM(S132:U135)</f>
        <v>1512</v>
      </c>
      <c r="T143" s="287"/>
      <c r="U143" s="287"/>
      <c r="V143" s="287">
        <f>SUM(V132:X142)</f>
        <v>8</v>
      </c>
      <c r="W143" s="287"/>
      <c r="X143" s="287"/>
      <c r="Y143" s="287">
        <f>Y133+Y134+Y135</f>
        <v>3</v>
      </c>
      <c r="Z143" s="287"/>
      <c r="AA143" s="287"/>
      <c r="AB143" s="287">
        <f>AB132+AB133+AB134+AB135</f>
        <v>5</v>
      </c>
      <c r="AC143" s="287"/>
      <c r="AD143" s="287"/>
      <c r="AE143" s="305">
        <f t="shared" si="2"/>
        <v>9</v>
      </c>
      <c r="AF143" s="305"/>
      <c r="AG143" s="305"/>
      <c r="AH143" s="287">
        <f>SUM(AH132:AI142)</f>
        <v>5</v>
      </c>
      <c r="AI143" s="287"/>
      <c r="AJ143" s="287">
        <f>SUM(AJ132:AK142)</f>
        <v>4</v>
      </c>
      <c r="AK143" s="287"/>
      <c r="AL143" s="305">
        <f t="shared" si="4"/>
        <v>14</v>
      </c>
      <c r="AM143" s="305"/>
      <c r="AN143" s="305"/>
      <c r="AO143" s="287">
        <f>SUM(AO132:AP142)</f>
        <v>0</v>
      </c>
      <c r="AP143" s="287"/>
      <c r="AQ143" s="287">
        <f>SUM(AQ132:AR142)</f>
        <v>14</v>
      </c>
      <c r="AR143" s="287"/>
      <c r="AS143" s="287">
        <f>AS135</f>
        <v>4</v>
      </c>
      <c r="AT143" s="287"/>
      <c r="AU143" s="287"/>
      <c r="AV143" s="287"/>
      <c r="AW143" s="287"/>
      <c r="AX143" s="287">
        <f>AX135</f>
        <v>4</v>
      </c>
      <c r="AY143" s="287"/>
      <c r="AZ143" s="287" t="s">
        <v>258</v>
      </c>
      <c r="BA143" s="287"/>
      <c r="BB143" s="287"/>
      <c r="BC143" s="287" t="s">
        <v>164</v>
      </c>
      <c r="BD143" s="287"/>
      <c r="BE143" s="287"/>
      <c r="BF143" s="287" t="s">
        <v>255</v>
      </c>
      <c r="BG143" s="287"/>
      <c r="BH143" s="287"/>
      <c r="BI143" s="287" t="s">
        <v>259</v>
      </c>
      <c r="BJ143" s="287"/>
      <c r="BK143" s="287"/>
    </row>
    <row r="144" spans="1:63" s="3" customFormat="1" ht="3" customHeight="1">
      <c r="C144" s="307"/>
      <c r="D144" s="308"/>
      <c r="E144" s="308"/>
      <c r="F144" s="308"/>
      <c r="G144" s="308"/>
      <c r="H144" s="308"/>
      <c r="I144" s="308"/>
      <c r="J144" s="308"/>
      <c r="K144" s="308"/>
      <c r="L144" s="308"/>
      <c r="M144" s="308"/>
      <c r="N144" s="308"/>
      <c r="O144" s="308"/>
      <c r="P144" s="308"/>
      <c r="Q144" s="308"/>
      <c r="R144" s="308"/>
      <c r="S144" s="308"/>
      <c r="T144" s="308"/>
      <c r="U144" s="308"/>
      <c r="V144" s="308"/>
      <c r="W144" s="308"/>
      <c r="X144" s="308"/>
      <c r="Y144" s="308"/>
      <c r="Z144" s="308"/>
      <c r="AA144" s="308"/>
      <c r="AB144" s="308"/>
      <c r="AC144" s="308"/>
      <c r="AD144" s="308"/>
      <c r="AE144" s="308"/>
      <c r="AF144" s="308"/>
      <c r="AG144" s="308"/>
      <c r="AH144" s="308"/>
      <c r="AI144" s="308"/>
      <c r="AJ144" s="308"/>
      <c r="AK144" s="308"/>
      <c r="AL144" s="308"/>
      <c r="AM144" s="308"/>
      <c r="AN144" s="308"/>
      <c r="AO144" s="308"/>
      <c r="AP144" s="308"/>
      <c r="AQ144" s="308"/>
      <c r="AR144" s="308"/>
      <c r="AS144" s="308"/>
      <c r="AT144" s="308"/>
      <c r="AU144" s="308"/>
      <c r="AV144" s="308"/>
      <c r="AW144" s="308"/>
      <c r="AX144" s="308"/>
      <c r="AY144" s="308"/>
      <c r="AZ144" s="308"/>
      <c r="BA144" s="308"/>
      <c r="BB144" s="308"/>
      <c r="BC144" s="308"/>
      <c r="BD144" s="308"/>
      <c r="BE144" s="308"/>
      <c r="BF144" s="308"/>
      <c r="BG144" s="308"/>
      <c r="BH144" s="286"/>
      <c r="BI144" s="286"/>
      <c r="BJ144" s="286"/>
      <c r="BK144" s="286"/>
    </row>
    <row r="145" spans="3:63" s="3" customFormat="1" ht="13.5" hidden="1" customHeight="1">
      <c r="C145" s="306" t="s">
        <v>171</v>
      </c>
      <c r="D145" s="306" t="s">
        <v>260</v>
      </c>
      <c r="E145" s="306"/>
      <c r="F145" s="306"/>
      <c r="G145" s="306"/>
      <c r="H145" s="306"/>
      <c r="I145" s="306"/>
      <c r="J145" s="306"/>
      <c r="K145" s="306"/>
      <c r="L145" s="306"/>
      <c r="M145" s="306"/>
      <c r="N145" s="306"/>
      <c r="O145" s="306"/>
      <c r="P145" s="306"/>
      <c r="Q145" s="306"/>
      <c r="R145" s="306"/>
      <c r="S145" s="306"/>
      <c r="T145" s="306"/>
      <c r="U145" s="306"/>
      <c r="V145" s="306" t="s">
        <v>242</v>
      </c>
      <c r="W145" s="306"/>
      <c r="X145" s="306"/>
      <c r="Y145" s="306"/>
      <c r="Z145" s="306"/>
      <c r="AA145" s="306"/>
      <c r="AB145" s="306"/>
      <c r="AC145" s="306"/>
      <c r="AD145" s="306"/>
      <c r="AE145" s="306" t="s">
        <v>243</v>
      </c>
      <c r="AF145" s="306"/>
      <c r="AG145" s="306"/>
      <c r="AH145" s="306"/>
      <c r="AI145" s="306"/>
      <c r="AJ145" s="306"/>
      <c r="AK145" s="306"/>
      <c r="AL145" s="306"/>
      <c r="AM145" s="306"/>
      <c r="AN145" s="306"/>
      <c r="AO145" s="306"/>
      <c r="AP145" s="306"/>
      <c r="AQ145" s="306"/>
      <c r="AR145" s="306"/>
      <c r="AS145" s="306" t="s">
        <v>244</v>
      </c>
      <c r="AT145" s="306"/>
      <c r="AU145" s="306"/>
      <c r="AV145" s="306"/>
      <c r="AW145" s="306"/>
      <c r="AX145" s="306"/>
      <c r="AY145" s="306" t="s">
        <v>245</v>
      </c>
      <c r="AZ145" s="306"/>
      <c r="BA145" s="306"/>
      <c r="BB145" s="306" t="s">
        <v>108</v>
      </c>
      <c r="BC145" s="306"/>
      <c r="BD145" s="306"/>
      <c r="BE145" s="306" t="s">
        <v>246</v>
      </c>
      <c r="BF145" s="306"/>
      <c r="BG145" s="306"/>
      <c r="BH145" s="306"/>
      <c r="BI145" s="286" t="s">
        <v>247</v>
      </c>
      <c r="BJ145" s="286"/>
      <c r="BK145" s="286"/>
    </row>
    <row r="146" spans="3:63" s="3" customFormat="1" ht="13.5" hidden="1" customHeight="1">
      <c r="C146" s="306"/>
      <c r="D146" s="306"/>
      <c r="E146" s="306"/>
      <c r="F146" s="306"/>
      <c r="G146" s="306"/>
      <c r="H146" s="306"/>
      <c r="I146" s="306"/>
      <c r="J146" s="306"/>
      <c r="K146" s="306"/>
      <c r="L146" s="306"/>
      <c r="M146" s="306"/>
      <c r="N146" s="306"/>
      <c r="O146" s="306"/>
      <c r="P146" s="306"/>
      <c r="Q146" s="306"/>
      <c r="R146" s="306"/>
      <c r="S146" s="306"/>
      <c r="T146" s="306"/>
      <c r="U146" s="306"/>
      <c r="V146" s="306"/>
      <c r="W146" s="306"/>
      <c r="X146" s="306"/>
      <c r="Y146" s="306"/>
      <c r="Z146" s="306"/>
      <c r="AA146" s="306"/>
      <c r="AB146" s="306"/>
      <c r="AC146" s="306"/>
      <c r="AD146" s="306"/>
      <c r="AE146" s="306" t="s">
        <v>52</v>
      </c>
      <c r="AF146" s="306"/>
      <c r="AG146" s="306"/>
      <c r="AH146" s="306"/>
      <c r="AI146" s="306"/>
      <c r="AJ146" s="306"/>
      <c r="AK146" s="306"/>
      <c r="AL146" s="306" t="s">
        <v>57</v>
      </c>
      <c r="AM146" s="306"/>
      <c r="AN146" s="306"/>
      <c r="AO146" s="306"/>
      <c r="AP146" s="306"/>
      <c r="AQ146" s="306"/>
      <c r="AR146" s="306"/>
      <c r="AS146" s="306" t="s">
        <v>248</v>
      </c>
      <c r="AT146" s="306"/>
      <c r="AU146" s="306"/>
      <c r="AV146" s="306" t="s">
        <v>249</v>
      </c>
      <c r="AW146" s="306"/>
      <c r="AX146" s="306"/>
      <c r="AY146" s="306"/>
      <c r="AZ146" s="302"/>
      <c r="BA146" s="306"/>
      <c r="BB146" s="306"/>
      <c r="BC146" s="302"/>
      <c r="BD146" s="306"/>
      <c r="BE146" s="306"/>
      <c r="BF146" s="302"/>
      <c r="BG146" s="302"/>
      <c r="BH146" s="306"/>
      <c r="BI146" s="286"/>
      <c r="BJ146" s="302"/>
      <c r="BK146" s="286"/>
    </row>
    <row r="147" spans="3:63" s="3" customFormat="1" ht="13.5" hidden="1" customHeight="1">
      <c r="C147" s="306"/>
      <c r="D147" s="306" t="s">
        <v>108</v>
      </c>
      <c r="E147" s="306"/>
      <c r="F147" s="306"/>
      <c r="G147" s="306"/>
      <c r="H147" s="306"/>
      <c r="I147" s="306"/>
      <c r="J147" s="306" t="s">
        <v>250</v>
      </c>
      <c r="K147" s="306"/>
      <c r="L147" s="306"/>
      <c r="M147" s="306"/>
      <c r="N147" s="306"/>
      <c r="O147" s="306"/>
      <c r="P147" s="306" t="s">
        <v>251</v>
      </c>
      <c r="Q147" s="306"/>
      <c r="R147" s="306"/>
      <c r="S147" s="306"/>
      <c r="T147" s="306"/>
      <c r="U147" s="306"/>
      <c r="V147" s="306" t="s">
        <v>108</v>
      </c>
      <c r="W147" s="306"/>
      <c r="X147" s="306"/>
      <c r="Y147" s="306" t="s">
        <v>250</v>
      </c>
      <c r="Z147" s="306"/>
      <c r="AA147" s="306"/>
      <c r="AB147" s="306" t="s">
        <v>251</v>
      </c>
      <c r="AC147" s="306"/>
      <c r="AD147" s="306"/>
      <c r="AE147" s="306" t="s">
        <v>108</v>
      </c>
      <c r="AF147" s="306"/>
      <c r="AG147" s="306"/>
      <c r="AH147" s="306" t="s">
        <v>250</v>
      </c>
      <c r="AI147" s="306"/>
      <c r="AJ147" s="306" t="s">
        <v>251</v>
      </c>
      <c r="AK147" s="306"/>
      <c r="AL147" s="306" t="s">
        <v>108</v>
      </c>
      <c r="AM147" s="306"/>
      <c r="AN147" s="306"/>
      <c r="AO147" s="306" t="s">
        <v>250</v>
      </c>
      <c r="AP147" s="306"/>
      <c r="AQ147" s="306" t="s">
        <v>251</v>
      </c>
      <c r="AR147" s="306"/>
      <c r="AS147" s="306"/>
      <c r="AT147" s="306"/>
      <c r="AU147" s="306"/>
      <c r="AV147" s="306"/>
      <c r="AW147" s="306"/>
      <c r="AX147" s="306"/>
      <c r="AY147" s="306"/>
      <c r="AZ147" s="306"/>
      <c r="BA147" s="306"/>
      <c r="BB147" s="306"/>
      <c r="BC147" s="306"/>
      <c r="BD147" s="306"/>
      <c r="BE147" s="306"/>
      <c r="BF147" s="302"/>
      <c r="BG147" s="302"/>
      <c r="BH147" s="306"/>
      <c r="BI147" s="286"/>
      <c r="BJ147" s="302"/>
      <c r="BK147" s="286"/>
    </row>
    <row r="148" spans="3:63" s="3" customFormat="1" ht="13.5" hidden="1" customHeight="1">
      <c r="C148" s="306"/>
      <c r="D148" s="309" t="s">
        <v>252</v>
      </c>
      <c r="E148" s="309"/>
      <c r="F148" s="309"/>
      <c r="G148" s="309" t="s">
        <v>253</v>
      </c>
      <c r="H148" s="309"/>
      <c r="I148" s="309"/>
      <c r="J148" s="309" t="s">
        <v>252</v>
      </c>
      <c r="K148" s="309"/>
      <c r="L148" s="309"/>
      <c r="M148" s="309" t="s">
        <v>253</v>
      </c>
      <c r="N148" s="309"/>
      <c r="O148" s="309"/>
      <c r="P148" s="309" t="s">
        <v>252</v>
      </c>
      <c r="Q148" s="309"/>
      <c r="R148" s="309"/>
      <c r="S148" s="309" t="s">
        <v>253</v>
      </c>
      <c r="T148" s="309"/>
      <c r="U148" s="309"/>
      <c r="V148" s="309" t="s">
        <v>252</v>
      </c>
      <c r="W148" s="309"/>
      <c r="X148" s="309"/>
      <c r="Y148" s="309" t="s">
        <v>252</v>
      </c>
      <c r="Z148" s="309"/>
      <c r="AA148" s="309"/>
      <c r="AB148" s="309" t="s">
        <v>252</v>
      </c>
      <c r="AC148" s="309"/>
      <c r="AD148" s="309"/>
      <c r="AE148" s="309" t="s">
        <v>252</v>
      </c>
      <c r="AF148" s="309"/>
      <c r="AG148" s="309"/>
      <c r="AH148" s="309" t="s">
        <v>252</v>
      </c>
      <c r="AI148" s="309"/>
      <c r="AJ148" s="309" t="s">
        <v>252</v>
      </c>
      <c r="AK148" s="309"/>
      <c r="AL148" s="309" t="s">
        <v>252</v>
      </c>
      <c r="AM148" s="309"/>
      <c r="AN148" s="309"/>
      <c r="AO148" s="309" t="s">
        <v>252</v>
      </c>
      <c r="AP148" s="309"/>
      <c r="AQ148" s="309" t="s">
        <v>252</v>
      </c>
      <c r="AR148" s="309"/>
      <c r="AS148" s="309" t="s">
        <v>252</v>
      </c>
      <c r="AT148" s="309"/>
      <c r="AU148" s="309"/>
      <c r="AV148" s="309" t="s">
        <v>252</v>
      </c>
      <c r="AW148" s="309"/>
      <c r="AX148" s="309"/>
      <c r="AY148" s="309" t="s">
        <v>252</v>
      </c>
      <c r="AZ148" s="309"/>
      <c r="BA148" s="309"/>
      <c r="BB148" s="309" t="s">
        <v>252</v>
      </c>
      <c r="BC148" s="309"/>
      <c r="BD148" s="309"/>
      <c r="BE148" s="306"/>
      <c r="BF148" s="306"/>
      <c r="BG148" s="306"/>
      <c r="BH148" s="306"/>
      <c r="BI148" s="286"/>
      <c r="BJ148" s="286"/>
      <c r="BK148" s="286"/>
    </row>
    <row r="149" spans="3:63" s="3" customFormat="1" ht="13.5" hidden="1" customHeight="1">
      <c r="C149" s="121" t="s">
        <v>216</v>
      </c>
      <c r="D149" s="310"/>
      <c r="E149" s="310"/>
      <c r="F149" s="310"/>
      <c r="G149" s="310"/>
      <c r="H149" s="310"/>
      <c r="I149" s="310"/>
      <c r="J149" s="310"/>
      <c r="K149" s="310"/>
      <c r="L149" s="310"/>
      <c r="M149" s="310"/>
      <c r="N149" s="310"/>
      <c r="O149" s="310"/>
      <c r="P149" s="310"/>
      <c r="Q149" s="310"/>
      <c r="R149" s="310"/>
      <c r="S149" s="310"/>
      <c r="T149" s="310"/>
      <c r="U149" s="310"/>
      <c r="V149" s="310"/>
      <c r="W149" s="310"/>
      <c r="X149" s="310"/>
      <c r="Y149" s="310"/>
      <c r="Z149" s="310"/>
      <c r="AA149" s="310"/>
      <c r="AB149" s="310"/>
      <c r="AC149" s="310"/>
      <c r="AD149" s="310"/>
      <c r="AE149" s="310"/>
      <c r="AF149" s="310"/>
      <c r="AG149" s="310"/>
      <c r="AH149" s="310"/>
      <c r="AI149" s="310"/>
      <c r="AJ149" s="310"/>
      <c r="AK149" s="310"/>
      <c r="AL149" s="310"/>
      <c r="AM149" s="310"/>
      <c r="AN149" s="310"/>
      <c r="AO149" s="310"/>
      <c r="AP149" s="310"/>
      <c r="AQ149" s="310"/>
      <c r="AR149" s="310"/>
      <c r="AS149" s="310"/>
      <c r="AT149" s="310"/>
      <c r="AU149" s="310"/>
      <c r="AV149" s="310"/>
      <c r="AW149" s="310"/>
      <c r="AX149" s="310"/>
      <c r="AY149" s="310"/>
      <c r="AZ149" s="310"/>
      <c r="BA149" s="310"/>
      <c r="BB149" s="310"/>
      <c r="BC149" s="310"/>
      <c r="BD149" s="310"/>
      <c r="BE149" s="285"/>
      <c r="BF149" s="285"/>
      <c r="BG149" s="285"/>
      <c r="BH149" s="285"/>
      <c r="BI149" s="285"/>
      <c r="BJ149" s="285"/>
      <c r="BK149" s="285"/>
    </row>
    <row r="150" spans="3:63" s="3" customFormat="1" ht="13.5" hidden="1" customHeight="1">
      <c r="C150" s="121" t="s">
        <v>219</v>
      </c>
      <c r="D150" s="310"/>
      <c r="E150" s="310"/>
      <c r="F150" s="310"/>
      <c r="G150" s="310"/>
      <c r="H150" s="310"/>
      <c r="I150" s="310"/>
      <c r="J150" s="310"/>
      <c r="K150" s="310"/>
      <c r="L150" s="310"/>
      <c r="M150" s="310"/>
      <c r="N150" s="310"/>
      <c r="O150" s="310"/>
      <c r="P150" s="310"/>
      <c r="Q150" s="310"/>
      <c r="R150" s="310"/>
      <c r="S150" s="310"/>
      <c r="T150" s="310"/>
      <c r="U150" s="310"/>
      <c r="V150" s="310"/>
      <c r="W150" s="310"/>
      <c r="X150" s="310"/>
      <c r="Y150" s="310"/>
      <c r="Z150" s="310"/>
      <c r="AA150" s="310"/>
      <c r="AB150" s="310"/>
      <c r="AC150" s="310"/>
      <c r="AD150" s="310"/>
      <c r="AE150" s="310"/>
      <c r="AF150" s="310"/>
      <c r="AG150" s="310"/>
      <c r="AH150" s="310"/>
      <c r="AI150" s="310"/>
      <c r="AJ150" s="310"/>
      <c r="AK150" s="310"/>
      <c r="AL150" s="310"/>
      <c r="AM150" s="310"/>
      <c r="AN150" s="310"/>
      <c r="AO150" s="310"/>
      <c r="AP150" s="310"/>
      <c r="AQ150" s="310"/>
      <c r="AR150" s="310"/>
      <c r="AS150" s="310"/>
      <c r="AT150" s="310"/>
      <c r="AU150" s="310"/>
      <c r="AV150" s="310"/>
      <c r="AW150" s="310"/>
      <c r="AX150" s="310"/>
      <c r="AY150" s="310"/>
      <c r="AZ150" s="310"/>
      <c r="BA150" s="310"/>
      <c r="BB150" s="310"/>
      <c r="BC150" s="310"/>
      <c r="BD150" s="310"/>
      <c r="BE150" s="285"/>
      <c r="BF150" s="285"/>
      <c r="BG150" s="285"/>
      <c r="BH150" s="285"/>
      <c r="BI150" s="285"/>
      <c r="BJ150" s="285"/>
      <c r="BK150" s="285"/>
    </row>
    <row r="151" spans="3:63" s="3" customFormat="1" ht="13.5" hidden="1" customHeight="1">
      <c r="C151" s="121" t="s">
        <v>220</v>
      </c>
      <c r="D151" s="310"/>
      <c r="E151" s="310"/>
      <c r="F151" s="310"/>
      <c r="G151" s="310"/>
      <c r="H151" s="310"/>
      <c r="I151" s="310"/>
      <c r="J151" s="310"/>
      <c r="K151" s="310"/>
      <c r="L151" s="310"/>
      <c r="M151" s="310"/>
      <c r="N151" s="310"/>
      <c r="O151" s="310"/>
      <c r="P151" s="310"/>
      <c r="Q151" s="310"/>
      <c r="R151" s="310"/>
      <c r="S151" s="310"/>
      <c r="T151" s="310"/>
      <c r="U151" s="310"/>
      <c r="V151" s="310"/>
      <c r="W151" s="310"/>
      <c r="X151" s="310"/>
      <c r="Y151" s="310"/>
      <c r="Z151" s="310"/>
      <c r="AA151" s="310"/>
      <c r="AB151" s="310"/>
      <c r="AC151" s="310"/>
      <c r="AD151" s="310"/>
      <c r="AE151" s="310"/>
      <c r="AF151" s="310"/>
      <c r="AG151" s="310"/>
      <c r="AH151" s="310"/>
      <c r="AI151" s="310"/>
      <c r="AJ151" s="310"/>
      <c r="AK151" s="310"/>
      <c r="AL151" s="310"/>
      <c r="AM151" s="310"/>
      <c r="AN151" s="310"/>
      <c r="AO151" s="310"/>
      <c r="AP151" s="310"/>
      <c r="AQ151" s="310"/>
      <c r="AR151" s="310"/>
      <c r="AS151" s="310"/>
      <c r="AT151" s="310"/>
      <c r="AU151" s="310"/>
      <c r="AV151" s="310"/>
      <c r="AW151" s="310"/>
      <c r="AX151" s="310"/>
      <c r="AY151" s="310"/>
      <c r="AZ151" s="310"/>
      <c r="BA151" s="310"/>
      <c r="BB151" s="310"/>
      <c r="BC151" s="310"/>
      <c r="BD151" s="310"/>
      <c r="BE151" s="285"/>
      <c r="BF151" s="285"/>
      <c r="BG151" s="285"/>
      <c r="BH151" s="285"/>
      <c r="BI151" s="285"/>
      <c r="BJ151" s="285"/>
      <c r="BK151" s="285"/>
    </row>
    <row r="152" spans="3:63" s="3" customFormat="1" ht="13.5" hidden="1" customHeight="1">
      <c r="C152" s="121" t="s">
        <v>221</v>
      </c>
      <c r="D152" s="310"/>
      <c r="E152" s="310"/>
      <c r="F152" s="310"/>
      <c r="G152" s="310"/>
      <c r="H152" s="310"/>
      <c r="I152" s="310"/>
      <c r="J152" s="310"/>
      <c r="K152" s="310"/>
      <c r="L152" s="310"/>
      <c r="M152" s="310"/>
      <c r="N152" s="310"/>
      <c r="O152" s="310"/>
      <c r="P152" s="310"/>
      <c r="Q152" s="310"/>
      <c r="R152" s="310"/>
      <c r="S152" s="310"/>
      <c r="T152" s="310"/>
      <c r="U152" s="310"/>
      <c r="V152" s="310"/>
      <c r="W152" s="310"/>
      <c r="X152" s="310"/>
      <c r="Y152" s="310"/>
      <c r="Z152" s="310"/>
      <c r="AA152" s="310"/>
      <c r="AB152" s="310"/>
      <c r="AC152" s="310"/>
      <c r="AD152" s="310"/>
      <c r="AE152" s="310"/>
      <c r="AF152" s="310"/>
      <c r="AG152" s="310"/>
      <c r="AH152" s="285"/>
      <c r="AI152" s="285"/>
      <c r="AJ152" s="310"/>
      <c r="AK152" s="310"/>
      <c r="AL152" s="310"/>
      <c r="AM152" s="310"/>
      <c r="AN152" s="310"/>
      <c r="AO152" s="310"/>
      <c r="AP152" s="310"/>
      <c r="AQ152" s="310"/>
      <c r="AR152" s="310"/>
      <c r="AS152" s="310"/>
      <c r="AT152" s="310"/>
      <c r="AU152" s="310"/>
      <c r="AV152" s="310"/>
      <c r="AW152" s="310"/>
      <c r="AX152" s="310"/>
      <c r="AY152" s="310"/>
      <c r="AZ152" s="310"/>
      <c r="BA152" s="310"/>
      <c r="BB152" s="310"/>
      <c r="BC152" s="310"/>
      <c r="BD152" s="310"/>
      <c r="BE152" s="285"/>
      <c r="BF152" s="285"/>
      <c r="BG152" s="285"/>
      <c r="BH152" s="285"/>
      <c r="BI152" s="285"/>
      <c r="BJ152" s="285"/>
      <c r="BK152" s="285"/>
    </row>
    <row r="153" spans="3:63" s="3" customFormat="1" ht="13.5" hidden="1" customHeight="1">
      <c r="C153" s="121" t="s">
        <v>224</v>
      </c>
      <c r="D153" s="310"/>
      <c r="E153" s="310"/>
      <c r="F153" s="310"/>
      <c r="G153" s="310"/>
      <c r="H153" s="310"/>
      <c r="I153" s="310"/>
      <c r="J153" s="310"/>
      <c r="K153" s="310"/>
      <c r="L153" s="310"/>
      <c r="M153" s="310"/>
      <c r="N153" s="310"/>
      <c r="O153" s="310"/>
      <c r="P153" s="310"/>
      <c r="Q153" s="310"/>
      <c r="R153" s="310"/>
      <c r="S153" s="310"/>
      <c r="T153" s="310"/>
      <c r="U153" s="310"/>
      <c r="V153" s="310"/>
      <c r="W153" s="310"/>
      <c r="X153" s="310"/>
      <c r="Y153" s="310"/>
      <c r="Z153" s="310"/>
      <c r="AA153" s="310"/>
      <c r="AB153" s="310"/>
      <c r="AC153" s="310"/>
      <c r="AD153" s="310"/>
      <c r="AE153" s="310"/>
      <c r="AF153" s="310"/>
      <c r="AG153" s="310"/>
      <c r="AH153" s="310"/>
      <c r="AI153" s="310"/>
      <c r="AJ153" s="310"/>
      <c r="AK153" s="310"/>
      <c r="AL153" s="310"/>
      <c r="AM153" s="310"/>
      <c r="AN153" s="310"/>
      <c r="AO153" s="310"/>
      <c r="AP153" s="310"/>
      <c r="AQ153" s="310"/>
      <c r="AR153" s="310"/>
      <c r="AS153" s="310"/>
      <c r="AT153" s="310"/>
      <c r="AU153" s="310"/>
      <c r="AV153" s="310"/>
      <c r="AW153" s="310"/>
      <c r="AX153" s="310"/>
      <c r="AY153" s="310"/>
      <c r="AZ153" s="310"/>
      <c r="BA153" s="310"/>
      <c r="BB153" s="310"/>
      <c r="BC153" s="310"/>
      <c r="BD153" s="310"/>
      <c r="BE153" s="285"/>
      <c r="BF153" s="285"/>
      <c r="BG153" s="285"/>
      <c r="BH153" s="285"/>
      <c r="BI153" s="285"/>
      <c r="BJ153" s="285"/>
      <c r="BK153" s="285"/>
    </row>
    <row r="154" spans="3:63" s="3" customFormat="1" ht="13.5" hidden="1" customHeight="1">
      <c r="C154" s="121" t="s">
        <v>225</v>
      </c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  <c r="O154" s="310"/>
      <c r="P154" s="310"/>
      <c r="Q154" s="310"/>
      <c r="R154" s="310"/>
      <c r="S154" s="310"/>
      <c r="T154" s="310"/>
      <c r="U154" s="310"/>
      <c r="V154" s="310"/>
      <c r="W154" s="310"/>
      <c r="X154" s="310"/>
      <c r="Y154" s="310"/>
      <c r="Z154" s="310"/>
      <c r="AA154" s="310"/>
      <c r="AB154" s="310"/>
      <c r="AC154" s="310"/>
      <c r="AD154" s="310"/>
      <c r="AE154" s="310"/>
      <c r="AF154" s="310"/>
      <c r="AG154" s="310"/>
      <c r="AH154" s="310"/>
      <c r="AI154" s="310"/>
      <c r="AJ154" s="310"/>
      <c r="AK154" s="310"/>
      <c r="AL154" s="310"/>
      <c r="AM154" s="310"/>
      <c r="AN154" s="310"/>
      <c r="AO154" s="310"/>
      <c r="AP154" s="310"/>
      <c r="AQ154" s="310"/>
      <c r="AR154" s="310"/>
      <c r="AS154" s="310"/>
      <c r="AT154" s="310"/>
      <c r="AU154" s="310"/>
      <c r="AV154" s="310"/>
      <c r="AW154" s="310"/>
      <c r="AX154" s="310"/>
      <c r="AY154" s="310"/>
      <c r="AZ154" s="310"/>
      <c r="BA154" s="310"/>
      <c r="BB154" s="310"/>
      <c r="BC154" s="310"/>
      <c r="BD154" s="310"/>
      <c r="BE154" s="285"/>
      <c r="BF154" s="285"/>
      <c r="BG154" s="285"/>
      <c r="BH154" s="285"/>
      <c r="BI154" s="285"/>
      <c r="BJ154" s="285"/>
      <c r="BK154" s="285"/>
    </row>
    <row r="155" spans="3:63" s="3" customFormat="1" ht="13.5" hidden="1" customHeight="1">
      <c r="C155" s="121" t="s">
        <v>226</v>
      </c>
      <c r="D155" s="310"/>
      <c r="E155" s="310"/>
      <c r="F155" s="310"/>
      <c r="G155" s="310"/>
      <c r="H155" s="310"/>
      <c r="I155" s="310"/>
      <c r="J155" s="310"/>
      <c r="K155" s="310"/>
      <c r="L155" s="310"/>
      <c r="M155" s="310"/>
      <c r="N155" s="310"/>
      <c r="O155" s="310"/>
      <c r="P155" s="310"/>
      <c r="Q155" s="310"/>
      <c r="R155" s="310"/>
      <c r="S155" s="310"/>
      <c r="T155" s="310"/>
      <c r="U155" s="310"/>
      <c r="V155" s="310"/>
      <c r="W155" s="310"/>
      <c r="X155" s="310"/>
      <c r="Y155" s="310"/>
      <c r="Z155" s="310"/>
      <c r="AA155" s="310"/>
      <c r="AB155" s="310"/>
      <c r="AC155" s="310"/>
      <c r="AD155" s="310"/>
      <c r="AE155" s="310"/>
      <c r="AF155" s="310"/>
      <c r="AG155" s="310"/>
      <c r="AH155" s="310"/>
      <c r="AI155" s="310"/>
      <c r="AJ155" s="310"/>
      <c r="AK155" s="310"/>
      <c r="AL155" s="310"/>
      <c r="AM155" s="310"/>
      <c r="AN155" s="310"/>
      <c r="AO155" s="310"/>
      <c r="AP155" s="310"/>
      <c r="AQ155" s="310"/>
      <c r="AR155" s="310"/>
      <c r="AS155" s="310"/>
      <c r="AT155" s="310"/>
      <c r="AU155" s="310"/>
      <c r="AV155" s="310"/>
      <c r="AW155" s="310"/>
      <c r="AX155" s="310"/>
      <c r="AY155" s="310"/>
      <c r="AZ155" s="310"/>
      <c r="BA155" s="310"/>
      <c r="BB155" s="310"/>
      <c r="BC155" s="310"/>
      <c r="BD155" s="310"/>
      <c r="BE155" s="285"/>
      <c r="BF155" s="285"/>
      <c r="BG155" s="285"/>
      <c r="BH155" s="285"/>
      <c r="BI155" s="285"/>
      <c r="BJ155" s="285"/>
      <c r="BK155" s="285"/>
    </row>
    <row r="156" spans="3:63" s="3" customFormat="1" ht="13.5" hidden="1" customHeight="1">
      <c r="C156" s="121" t="s">
        <v>227</v>
      </c>
      <c r="D156" s="310"/>
      <c r="E156" s="310"/>
      <c r="F156" s="310"/>
      <c r="G156" s="310"/>
      <c r="H156" s="310"/>
      <c r="I156" s="310"/>
      <c r="J156" s="310"/>
      <c r="K156" s="310"/>
      <c r="L156" s="310"/>
      <c r="M156" s="310"/>
      <c r="N156" s="310"/>
      <c r="O156" s="310"/>
      <c r="P156" s="310"/>
      <c r="Q156" s="310"/>
      <c r="R156" s="310"/>
      <c r="S156" s="310"/>
      <c r="T156" s="310"/>
      <c r="U156" s="310"/>
      <c r="V156" s="310"/>
      <c r="W156" s="310"/>
      <c r="X156" s="310"/>
      <c r="Y156" s="310"/>
      <c r="Z156" s="310"/>
      <c r="AA156" s="310"/>
      <c r="AB156" s="310"/>
      <c r="AC156" s="310"/>
      <c r="AD156" s="310"/>
      <c r="AE156" s="310"/>
      <c r="AF156" s="310"/>
      <c r="AG156" s="310"/>
      <c r="AH156" s="310"/>
      <c r="AI156" s="310"/>
      <c r="AJ156" s="310"/>
      <c r="AK156" s="310"/>
      <c r="AL156" s="310"/>
      <c r="AM156" s="310"/>
      <c r="AN156" s="310"/>
      <c r="AO156" s="310"/>
      <c r="AP156" s="310"/>
      <c r="AQ156" s="310"/>
      <c r="AR156" s="310"/>
      <c r="AS156" s="310"/>
      <c r="AT156" s="310"/>
      <c r="AU156" s="310"/>
      <c r="AV156" s="310"/>
      <c r="AW156" s="310"/>
      <c r="AX156" s="310"/>
      <c r="AY156" s="310"/>
      <c r="AZ156" s="310"/>
      <c r="BA156" s="310"/>
      <c r="BB156" s="310"/>
      <c r="BC156" s="310"/>
      <c r="BD156" s="310"/>
      <c r="BE156" s="285"/>
      <c r="BF156" s="285"/>
      <c r="BG156" s="285"/>
      <c r="BH156" s="285"/>
      <c r="BI156" s="285"/>
      <c r="BJ156" s="285"/>
      <c r="BK156" s="285"/>
    </row>
    <row r="157" spans="3:63" s="3" customFormat="1" ht="13.5" hidden="1" customHeight="1">
      <c r="C157" s="121" t="s">
        <v>228</v>
      </c>
      <c r="D157" s="310"/>
      <c r="E157" s="310"/>
      <c r="F157" s="310"/>
      <c r="G157" s="310"/>
      <c r="H157" s="310"/>
      <c r="I157" s="310"/>
      <c r="J157" s="310"/>
      <c r="K157" s="310"/>
      <c r="L157" s="310"/>
      <c r="M157" s="310"/>
      <c r="N157" s="310"/>
      <c r="O157" s="310"/>
      <c r="P157" s="310"/>
      <c r="Q157" s="310"/>
      <c r="R157" s="310"/>
      <c r="S157" s="310"/>
      <c r="T157" s="310"/>
      <c r="U157" s="310"/>
      <c r="V157" s="310"/>
      <c r="W157" s="310"/>
      <c r="X157" s="310"/>
      <c r="Y157" s="310"/>
      <c r="Z157" s="310"/>
      <c r="AA157" s="310"/>
      <c r="AB157" s="310"/>
      <c r="AC157" s="310"/>
      <c r="AD157" s="310"/>
      <c r="AE157" s="310"/>
      <c r="AF157" s="310"/>
      <c r="AG157" s="310"/>
      <c r="AH157" s="310"/>
      <c r="AI157" s="310"/>
      <c r="AJ157" s="310"/>
      <c r="AK157" s="310"/>
      <c r="AL157" s="310"/>
      <c r="AM157" s="310"/>
      <c r="AN157" s="310"/>
      <c r="AO157" s="310"/>
      <c r="AP157" s="310"/>
      <c r="AQ157" s="310"/>
      <c r="AR157" s="310"/>
      <c r="AS157" s="310"/>
      <c r="AT157" s="310"/>
      <c r="AU157" s="310"/>
      <c r="AV157" s="310"/>
      <c r="AW157" s="310"/>
      <c r="AX157" s="310"/>
      <c r="AY157" s="310"/>
      <c r="AZ157" s="310"/>
      <c r="BA157" s="310"/>
      <c r="BB157" s="310"/>
      <c r="BC157" s="310"/>
      <c r="BD157" s="310"/>
      <c r="BE157" s="285"/>
      <c r="BF157" s="285"/>
      <c r="BG157" s="285"/>
      <c r="BH157" s="285"/>
      <c r="BI157" s="285"/>
      <c r="BJ157" s="285"/>
      <c r="BK157" s="285"/>
    </row>
    <row r="158" spans="3:63" s="3" customFormat="1" ht="13.5" hidden="1" customHeight="1">
      <c r="C158" s="121" t="s">
        <v>222</v>
      </c>
      <c r="D158" s="310"/>
      <c r="E158" s="310"/>
      <c r="F158" s="310"/>
      <c r="G158" s="310"/>
      <c r="H158" s="310"/>
      <c r="I158" s="310"/>
      <c r="J158" s="310"/>
      <c r="K158" s="310"/>
      <c r="L158" s="310"/>
      <c r="M158" s="310"/>
      <c r="N158" s="310"/>
      <c r="O158" s="310"/>
      <c r="P158" s="310"/>
      <c r="Q158" s="310"/>
      <c r="R158" s="310"/>
      <c r="S158" s="310"/>
      <c r="T158" s="310"/>
      <c r="U158" s="310"/>
      <c r="V158" s="310"/>
      <c r="W158" s="310"/>
      <c r="X158" s="310"/>
      <c r="Y158" s="310"/>
      <c r="Z158" s="310"/>
      <c r="AA158" s="310"/>
      <c r="AB158" s="310"/>
      <c r="AC158" s="310"/>
      <c r="AD158" s="310"/>
      <c r="AE158" s="310"/>
      <c r="AF158" s="310"/>
      <c r="AG158" s="310"/>
      <c r="AH158" s="310"/>
      <c r="AI158" s="310"/>
      <c r="AJ158" s="310"/>
      <c r="AK158" s="310"/>
      <c r="AL158" s="310"/>
      <c r="AM158" s="310"/>
      <c r="AN158" s="310"/>
      <c r="AO158" s="310"/>
      <c r="AP158" s="310"/>
      <c r="AQ158" s="310"/>
      <c r="AR158" s="310"/>
      <c r="AS158" s="310"/>
      <c r="AT158" s="310"/>
      <c r="AU158" s="310"/>
      <c r="AV158" s="310"/>
      <c r="AW158" s="310"/>
      <c r="AX158" s="310"/>
      <c r="AY158" s="310"/>
      <c r="AZ158" s="310"/>
      <c r="BA158" s="310"/>
      <c r="BB158" s="310"/>
      <c r="BC158" s="310"/>
      <c r="BD158" s="310"/>
      <c r="BE158" s="285"/>
      <c r="BF158" s="285"/>
      <c r="BG158" s="285"/>
      <c r="BH158" s="285"/>
      <c r="BI158" s="285"/>
      <c r="BJ158" s="285"/>
      <c r="BK158" s="285"/>
    </row>
    <row r="159" spans="3:63" s="3" customFormat="1" ht="13.5" hidden="1" customHeight="1">
      <c r="C159" s="121" t="s">
        <v>229</v>
      </c>
      <c r="D159" s="310"/>
      <c r="E159" s="310"/>
      <c r="F159" s="310"/>
      <c r="G159" s="310"/>
      <c r="H159" s="310"/>
      <c r="I159" s="310"/>
      <c r="J159" s="310"/>
      <c r="K159" s="310"/>
      <c r="L159" s="310"/>
      <c r="M159" s="310"/>
      <c r="N159" s="310"/>
      <c r="O159" s="310"/>
      <c r="P159" s="310"/>
      <c r="Q159" s="310"/>
      <c r="R159" s="310"/>
      <c r="S159" s="310"/>
      <c r="T159" s="310"/>
      <c r="U159" s="310"/>
      <c r="V159" s="310"/>
      <c r="W159" s="310"/>
      <c r="X159" s="310"/>
      <c r="Y159" s="310"/>
      <c r="Z159" s="310"/>
      <c r="AA159" s="310"/>
      <c r="AB159" s="310"/>
      <c r="AC159" s="310"/>
      <c r="AD159" s="310"/>
      <c r="AE159" s="310"/>
      <c r="AF159" s="310"/>
      <c r="AG159" s="310"/>
      <c r="AH159" s="310"/>
      <c r="AI159" s="310"/>
      <c r="AJ159" s="310"/>
      <c r="AK159" s="310"/>
      <c r="AL159" s="310"/>
      <c r="AM159" s="310"/>
      <c r="AN159" s="310"/>
      <c r="AO159" s="310"/>
      <c r="AP159" s="310"/>
      <c r="AQ159" s="310"/>
      <c r="AR159" s="310"/>
      <c r="AS159" s="310"/>
      <c r="AT159" s="310"/>
      <c r="AU159" s="310"/>
      <c r="AV159" s="310"/>
      <c r="AW159" s="310"/>
      <c r="AX159" s="310"/>
      <c r="AY159" s="310"/>
      <c r="AZ159" s="310"/>
      <c r="BA159" s="310"/>
      <c r="BB159" s="310"/>
      <c r="BC159" s="310"/>
      <c r="BD159" s="310"/>
      <c r="BE159" s="285"/>
      <c r="BF159" s="285"/>
      <c r="BG159" s="285"/>
      <c r="BH159" s="285"/>
      <c r="BI159" s="285"/>
      <c r="BJ159" s="285"/>
      <c r="BK159" s="285"/>
    </row>
    <row r="160" spans="3:63" s="3" customFormat="1" ht="13.5" hidden="1" customHeight="1">
      <c r="C160" s="126" t="s">
        <v>108</v>
      </c>
      <c r="D160" s="310"/>
      <c r="E160" s="310"/>
      <c r="F160" s="310"/>
      <c r="G160" s="310"/>
      <c r="H160" s="310"/>
      <c r="I160" s="310"/>
      <c r="J160" s="310"/>
      <c r="K160" s="310"/>
      <c r="L160" s="310"/>
      <c r="M160" s="310"/>
      <c r="N160" s="310"/>
      <c r="O160" s="310"/>
      <c r="P160" s="310"/>
      <c r="Q160" s="310"/>
      <c r="R160" s="310"/>
      <c r="S160" s="310"/>
      <c r="T160" s="310"/>
      <c r="U160" s="310"/>
      <c r="V160" s="310"/>
      <c r="W160" s="310"/>
      <c r="X160" s="310"/>
      <c r="Y160" s="310"/>
      <c r="Z160" s="310"/>
      <c r="AA160" s="310"/>
      <c r="AB160" s="310"/>
      <c r="AC160" s="310"/>
      <c r="AD160" s="310"/>
      <c r="AE160" s="310"/>
      <c r="AF160" s="310"/>
      <c r="AG160" s="310"/>
      <c r="AH160" s="310"/>
      <c r="AI160" s="310"/>
      <c r="AJ160" s="310"/>
      <c r="AK160" s="310"/>
      <c r="AL160" s="310"/>
      <c r="AM160" s="310"/>
      <c r="AN160" s="310"/>
      <c r="AO160" s="310"/>
      <c r="AP160" s="310"/>
      <c r="AQ160" s="285"/>
      <c r="AR160" s="285"/>
      <c r="AS160" s="310"/>
      <c r="AT160" s="310"/>
      <c r="AU160" s="310"/>
      <c r="AV160" s="310"/>
      <c r="AW160" s="310"/>
      <c r="AX160" s="310"/>
      <c r="AY160" s="310"/>
      <c r="AZ160" s="310"/>
      <c r="BA160" s="310"/>
      <c r="BB160" s="310"/>
      <c r="BC160" s="310"/>
      <c r="BD160" s="310"/>
      <c r="BE160" s="285"/>
      <c r="BF160" s="285"/>
      <c r="BG160" s="285"/>
      <c r="BH160" s="285"/>
      <c r="BI160" s="285"/>
      <c r="BJ160" s="285"/>
      <c r="BK160" s="285"/>
    </row>
    <row r="161" spans="3:61" s="3" customFormat="1" ht="13.5" hidden="1" customHeight="1"/>
    <row r="162" spans="3:61" s="3" customFormat="1" ht="13.5" hidden="1" customHeight="1">
      <c r="C162" s="286" t="s">
        <v>171</v>
      </c>
      <c r="D162" s="306" t="s">
        <v>261</v>
      </c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  <c r="P162" s="306"/>
      <c r="Q162" s="306"/>
      <c r="R162" s="306"/>
      <c r="S162" s="306"/>
      <c r="T162" s="306"/>
      <c r="U162" s="306"/>
      <c r="V162" s="306" t="s">
        <v>242</v>
      </c>
      <c r="W162" s="306"/>
      <c r="X162" s="306"/>
      <c r="Y162" s="306"/>
      <c r="Z162" s="306"/>
      <c r="AA162" s="306"/>
      <c r="AB162" s="306"/>
      <c r="AC162" s="306"/>
      <c r="AD162" s="306"/>
      <c r="AE162" s="306" t="s">
        <v>243</v>
      </c>
      <c r="AF162" s="306"/>
      <c r="AG162" s="306"/>
      <c r="AH162" s="306"/>
      <c r="AI162" s="306"/>
      <c r="AJ162" s="306"/>
      <c r="AK162" s="306"/>
      <c r="AL162" s="306"/>
      <c r="AM162" s="306"/>
      <c r="AN162" s="306"/>
      <c r="AO162" s="306"/>
      <c r="AP162" s="306"/>
      <c r="AQ162" s="306"/>
      <c r="AR162" s="306"/>
      <c r="AS162" s="286" t="s">
        <v>244</v>
      </c>
      <c r="AT162" s="286"/>
      <c r="AU162" s="286"/>
      <c r="AV162" s="286" t="s">
        <v>245</v>
      </c>
      <c r="AW162" s="286"/>
      <c r="AX162" s="286"/>
      <c r="AY162" s="306" t="s">
        <v>108</v>
      </c>
      <c r="AZ162" s="306"/>
      <c r="BA162" s="306"/>
      <c r="BB162" s="306" t="s">
        <v>246</v>
      </c>
      <c r="BC162" s="306"/>
      <c r="BD162" s="306"/>
      <c r="BE162" s="306"/>
      <c r="BF162" s="286" t="s">
        <v>247</v>
      </c>
      <c r="BG162" s="286"/>
      <c r="BH162" s="286"/>
    </row>
    <row r="163" spans="3:61" s="3" customFormat="1" ht="13.5" hidden="1" customHeight="1">
      <c r="C163" s="286"/>
      <c r="D163" s="306"/>
      <c r="E163" s="306"/>
      <c r="F163" s="306"/>
      <c r="G163" s="306"/>
      <c r="H163" s="306"/>
      <c r="I163" s="306"/>
      <c r="J163" s="306"/>
      <c r="K163" s="306"/>
      <c r="L163" s="306"/>
      <c r="M163" s="306"/>
      <c r="N163" s="306"/>
      <c r="O163" s="306"/>
      <c r="P163" s="306"/>
      <c r="Q163" s="306"/>
      <c r="R163" s="306"/>
      <c r="S163" s="306"/>
      <c r="T163" s="306"/>
      <c r="U163" s="306"/>
      <c r="V163" s="306"/>
      <c r="W163" s="306"/>
      <c r="X163" s="306"/>
      <c r="Y163" s="306"/>
      <c r="Z163" s="306"/>
      <c r="AA163" s="306"/>
      <c r="AB163" s="306"/>
      <c r="AC163" s="306"/>
      <c r="AD163" s="306"/>
      <c r="AE163" s="306" t="s">
        <v>262</v>
      </c>
      <c r="AF163" s="306"/>
      <c r="AG163" s="306"/>
      <c r="AH163" s="306"/>
      <c r="AI163" s="306"/>
      <c r="AJ163" s="306"/>
      <c r="AK163" s="306"/>
      <c r="AL163" s="306" t="s">
        <v>263</v>
      </c>
      <c r="AM163" s="306"/>
      <c r="AN163" s="306"/>
      <c r="AO163" s="306"/>
      <c r="AP163" s="306"/>
      <c r="AQ163" s="306"/>
      <c r="AR163" s="306"/>
      <c r="AS163" s="306" t="s">
        <v>249</v>
      </c>
      <c r="AT163" s="306"/>
      <c r="AU163" s="306"/>
      <c r="AV163" s="286"/>
      <c r="AW163" s="302"/>
      <c r="AX163" s="286"/>
      <c r="AY163" s="306"/>
      <c r="AZ163" s="302"/>
      <c r="BA163" s="306"/>
      <c r="BB163" s="306"/>
      <c r="BC163" s="302"/>
      <c r="BD163" s="302"/>
      <c r="BE163" s="306"/>
      <c r="BF163" s="286"/>
      <c r="BG163" s="302"/>
      <c r="BH163" s="286"/>
    </row>
    <row r="164" spans="3:61" s="3" customFormat="1" ht="13.5" hidden="1" customHeight="1">
      <c r="C164" s="286"/>
      <c r="D164" s="306" t="s">
        <v>108</v>
      </c>
      <c r="E164" s="306"/>
      <c r="F164" s="306"/>
      <c r="G164" s="306"/>
      <c r="H164" s="306"/>
      <c r="I164" s="306"/>
      <c r="J164" s="306" t="s">
        <v>250</v>
      </c>
      <c r="K164" s="306"/>
      <c r="L164" s="306"/>
      <c r="M164" s="306"/>
      <c r="N164" s="306"/>
      <c r="O164" s="306"/>
      <c r="P164" s="306" t="s">
        <v>251</v>
      </c>
      <c r="Q164" s="306"/>
      <c r="R164" s="306"/>
      <c r="S164" s="306"/>
      <c r="T164" s="306"/>
      <c r="U164" s="306"/>
      <c r="V164" s="306" t="s">
        <v>108</v>
      </c>
      <c r="W164" s="306"/>
      <c r="X164" s="306"/>
      <c r="Y164" s="306" t="s">
        <v>250</v>
      </c>
      <c r="Z164" s="306"/>
      <c r="AA164" s="306"/>
      <c r="AB164" s="306" t="s">
        <v>251</v>
      </c>
      <c r="AC164" s="306"/>
      <c r="AD164" s="306"/>
      <c r="AE164" s="306" t="s">
        <v>108</v>
      </c>
      <c r="AF164" s="306"/>
      <c r="AG164" s="306"/>
      <c r="AH164" s="306" t="s">
        <v>250</v>
      </c>
      <c r="AI164" s="306"/>
      <c r="AJ164" s="306" t="s">
        <v>251</v>
      </c>
      <c r="AK164" s="306"/>
      <c r="AL164" s="306" t="s">
        <v>108</v>
      </c>
      <c r="AM164" s="306"/>
      <c r="AN164" s="306"/>
      <c r="AO164" s="306" t="s">
        <v>250</v>
      </c>
      <c r="AP164" s="306"/>
      <c r="AQ164" s="306" t="s">
        <v>251</v>
      </c>
      <c r="AR164" s="306"/>
      <c r="AS164" s="306"/>
      <c r="AT164" s="306"/>
      <c r="AU164" s="306"/>
      <c r="AV164" s="286"/>
      <c r="AW164" s="286"/>
      <c r="AX164" s="286"/>
      <c r="AY164" s="306"/>
      <c r="AZ164" s="306"/>
      <c r="BA164" s="306"/>
      <c r="BB164" s="306"/>
      <c r="BC164" s="302"/>
      <c r="BD164" s="302"/>
      <c r="BE164" s="306"/>
      <c r="BF164" s="286"/>
      <c r="BG164" s="302"/>
      <c r="BH164" s="286"/>
    </row>
    <row r="165" spans="3:61" s="3" customFormat="1" ht="13.5" hidden="1" customHeight="1">
      <c r="C165" s="286"/>
      <c r="D165" s="311" t="s">
        <v>252</v>
      </c>
      <c r="E165" s="311"/>
      <c r="F165" s="311"/>
      <c r="G165" s="312" t="s">
        <v>264</v>
      </c>
      <c r="H165" s="312"/>
      <c r="I165" s="312"/>
      <c r="J165" s="311" t="s">
        <v>252</v>
      </c>
      <c r="K165" s="311"/>
      <c r="L165" s="311"/>
      <c r="M165" s="312" t="s">
        <v>264</v>
      </c>
      <c r="N165" s="312"/>
      <c r="O165" s="312"/>
      <c r="P165" s="311" t="s">
        <v>252</v>
      </c>
      <c r="Q165" s="311"/>
      <c r="R165" s="311"/>
      <c r="S165" s="312" t="s">
        <v>264</v>
      </c>
      <c r="T165" s="312"/>
      <c r="U165" s="312"/>
      <c r="V165" s="311" t="s">
        <v>252</v>
      </c>
      <c r="W165" s="311"/>
      <c r="X165" s="311"/>
      <c r="Y165" s="311" t="s">
        <v>252</v>
      </c>
      <c r="Z165" s="311"/>
      <c r="AA165" s="311"/>
      <c r="AB165" s="311" t="s">
        <v>252</v>
      </c>
      <c r="AC165" s="311"/>
      <c r="AD165" s="311"/>
      <c r="AE165" s="311" t="s">
        <v>252</v>
      </c>
      <c r="AF165" s="311"/>
      <c r="AG165" s="311"/>
      <c r="AH165" s="311" t="s">
        <v>252</v>
      </c>
      <c r="AI165" s="311"/>
      <c r="AJ165" s="311" t="s">
        <v>252</v>
      </c>
      <c r="AK165" s="311"/>
      <c r="AL165" s="311" t="s">
        <v>252</v>
      </c>
      <c r="AM165" s="311"/>
      <c r="AN165" s="311"/>
      <c r="AO165" s="311" t="s">
        <v>252</v>
      </c>
      <c r="AP165" s="311"/>
      <c r="AQ165" s="311" t="s">
        <v>252</v>
      </c>
      <c r="AR165" s="311"/>
      <c r="AS165" s="311" t="s">
        <v>252</v>
      </c>
      <c r="AT165" s="311"/>
      <c r="AU165" s="311"/>
      <c r="AV165" s="311" t="s">
        <v>252</v>
      </c>
      <c r="AW165" s="311"/>
      <c r="AX165" s="311"/>
      <c r="AY165" s="311" t="s">
        <v>252</v>
      </c>
      <c r="AZ165" s="311"/>
      <c r="BA165" s="311"/>
      <c r="BB165" s="306"/>
      <c r="BC165" s="306"/>
      <c r="BD165" s="306"/>
      <c r="BE165" s="306"/>
      <c r="BF165" s="286"/>
      <c r="BG165" s="286"/>
      <c r="BH165" s="286"/>
    </row>
    <row r="166" spans="3:61" s="3" customFormat="1" ht="13.5" hidden="1" customHeight="1">
      <c r="C166" s="7" t="s">
        <v>216</v>
      </c>
      <c r="D166" s="285"/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  <c r="S166" s="285"/>
      <c r="T166" s="285"/>
      <c r="U166" s="285"/>
      <c r="V166" s="285"/>
      <c r="W166" s="285"/>
      <c r="X166" s="285"/>
      <c r="Y166" s="285"/>
      <c r="Z166" s="285"/>
      <c r="AA166" s="285"/>
      <c r="AB166" s="285"/>
      <c r="AC166" s="285"/>
      <c r="AD166" s="285"/>
      <c r="AE166" s="285"/>
      <c r="AF166" s="285"/>
      <c r="AG166" s="285"/>
      <c r="AH166" s="285"/>
      <c r="AI166" s="285"/>
      <c r="AJ166" s="285"/>
      <c r="AK166" s="285"/>
      <c r="AL166" s="285"/>
      <c r="AM166" s="285"/>
      <c r="AN166" s="285"/>
      <c r="AO166" s="285"/>
      <c r="AP166" s="285"/>
      <c r="AQ166" s="285"/>
      <c r="AR166" s="285"/>
      <c r="AS166" s="285"/>
      <c r="AT166" s="285"/>
      <c r="AU166" s="285"/>
      <c r="AV166" s="285"/>
      <c r="AW166" s="285"/>
      <c r="AX166" s="285"/>
      <c r="AY166" s="285"/>
      <c r="AZ166" s="285"/>
      <c r="BA166" s="285"/>
      <c r="BB166" s="285"/>
      <c r="BC166" s="285"/>
      <c r="BD166" s="285"/>
      <c r="BE166" s="285"/>
      <c r="BF166" s="285"/>
      <c r="BG166" s="285"/>
      <c r="BH166" s="285"/>
    </row>
    <row r="167" spans="3:61" s="3" customFormat="1" ht="13.5" hidden="1" customHeight="1">
      <c r="C167" s="7" t="s">
        <v>219</v>
      </c>
      <c r="D167" s="285"/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5"/>
      <c r="Q167" s="285"/>
      <c r="R167" s="285"/>
      <c r="S167" s="285"/>
      <c r="T167" s="285"/>
      <c r="U167" s="285"/>
      <c r="V167" s="285"/>
      <c r="W167" s="285"/>
      <c r="X167" s="285"/>
      <c r="Y167" s="285"/>
      <c r="Z167" s="285"/>
      <c r="AA167" s="285"/>
      <c r="AB167" s="285"/>
      <c r="AC167" s="285"/>
      <c r="AD167" s="285"/>
      <c r="AE167" s="285"/>
      <c r="AF167" s="285"/>
      <c r="AG167" s="285"/>
      <c r="AH167" s="285"/>
      <c r="AI167" s="285"/>
      <c r="AJ167" s="285"/>
      <c r="AK167" s="285"/>
      <c r="AL167" s="285"/>
      <c r="AM167" s="285"/>
      <c r="AN167" s="285"/>
      <c r="AO167" s="285"/>
      <c r="AP167" s="285"/>
      <c r="AQ167" s="285"/>
      <c r="AR167" s="285"/>
      <c r="AS167" s="285"/>
      <c r="AT167" s="285"/>
      <c r="AU167" s="285"/>
      <c r="AV167" s="285"/>
      <c r="AW167" s="285"/>
      <c r="AX167" s="285"/>
      <c r="AY167" s="285"/>
      <c r="AZ167" s="285"/>
      <c r="BA167" s="285"/>
      <c r="BB167" s="285"/>
      <c r="BC167" s="285"/>
      <c r="BD167" s="285"/>
      <c r="BE167" s="285"/>
      <c r="BF167" s="285"/>
      <c r="BG167" s="285"/>
      <c r="BH167" s="285"/>
    </row>
    <row r="168" spans="3:61" s="3" customFormat="1" ht="13.5" hidden="1" customHeight="1">
      <c r="C168" s="7" t="s">
        <v>220</v>
      </c>
      <c r="D168" s="285"/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  <c r="S168" s="285"/>
      <c r="T168" s="285"/>
      <c r="U168" s="285"/>
      <c r="V168" s="285"/>
      <c r="W168" s="285"/>
      <c r="X168" s="285"/>
      <c r="Y168" s="285"/>
      <c r="Z168" s="285"/>
      <c r="AA168" s="285"/>
      <c r="AB168" s="285"/>
      <c r="AC168" s="285"/>
      <c r="AD168" s="285"/>
      <c r="AE168" s="285"/>
      <c r="AF168" s="285"/>
      <c r="AG168" s="285"/>
      <c r="AH168" s="285"/>
      <c r="AI168" s="285"/>
      <c r="AJ168" s="285"/>
      <c r="AK168" s="285"/>
      <c r="AL168" s="285"/>
      <c r="AM168" s="285"/>
      <c r="AN168" s="285"/>
      <c r="AO168" s="285"/>
      <c r="AP168" s="285"/>
      <c r="AQ168" s="285"/>
      <c r="AR168" s="285"/>
      <c r="AS168" s="285"/>
      <c r="AT168" s="285"/>
      <c r="AU168" s="285"/>
      <c r="AV168" s="285"/>
      <c r="AW168" s="285"/>
      <c r="AX168" s="285"/>
      <c r="AY168" s="285"/>
      <c r="AZ168" s="285"/>
      <c r="BA168" s="285"/>
      <c r="BB168" s="285"/>
      <c r="BC168" s="285"/>
      <c r="BD168" s="285"/>
      <c r="BE168" s="285"/>
      <c r="BF168" s="285"/>
      <c r="BG168" s="285"/>
      <c r="BH168" s="285"/>
    </row>
    <row r="169" spans="3:61" s="3" customFormat="1" ht="13.5" hidden="1" customHeight="1">
      <c r="C169" s="7" t="s">
        <v>221</v>
      </c>
      <c r="D169" s="285"/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  <c r="S169" s="285"/>
      <c r="T169" s="285"/>
      <c r="U169" s="285"/>
      <c r="V169" s="285"/>
      <c r="W169" s="285"/>
      <c r="X169" s="285"/>
      <c r="Y169" s="285"/>
      <c r="Z169" s="285"/>
      <c r="AA169" s="285"/>
      <c r="AB169" s="285"/>
      <c r="AC169" s="285"/>
      <c r="AD169" s="285"/>
      <c r="AE169" s="285"/>
      <c r="AF169" s="285"/>
      <c r="AG169" s="285"/>
      <c r="AH169" s="285"/>
      <c r="AI169" s="285"/>
      <c r="AJ169" s="285"/>
      <c r="AK169" s="285"/>
      <c r="AL169" s="285"/>
      <c r="AM169" s="285"/>
      <c r="AN169" s="285"/>
      <c r="AO169" s="285"/>
      <c r="AP169" s="285"/>
      <c r="AQ169" s="285"/>
      <c r="AR169" s="285"/>
      <c r="AS169" s="285"/>
      <c r="AT169" s="285"/>
      <c r="AU169" s="285"/>
      <c r="AV169" s="285"/>
      <c r="AW169" s="285"/>
      <c r="AX169" s="285"/>
      <c r="AY169" s="285"/>
      <c r="AZ169" s="285"/>
      <c r="BA169" s="285"/>
      <c r="BB169" s="285"/>
      <c r="BC169" s="285"/>
      <c r="BD169" s="285"/>
      <c r="BE169" s="285"/>
      <c r="BF169" s="285"/>
      <c r="BG169" s="285"/>
      <c r="BH169" s="285"/>
    </row>
    <row r="170" spans="3:61" s="3" customFormat="1" ht="13.5" hidden="1" customHeight="1">
      <c r="C170" s="7" t="s">
        <v>224</v>
      </c>
      <c r="D170" s="285"/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5"/>
      <c r="P170" s="285"/>
      <c r="Q170" s="285"/>
      <c r="R170" s="285"/>
      <c r="S170" s="285"/>
      <c r="T170" s="285"/>
      <c r="U170" s="285"/>
      <c r="V170" s="285"/>
      <c r="W170" s="285"/>
      <c r="X170" s="285"/>
      <c r="Y170" s="285"/>
      <c r="Z170" s="285"/>
      <c r="AA170" s="285"/>
      <c r="AB170" s="285"/>
      <c r="AC170" s="285"/>
      <c r="AD170" s="285"/>
      <c r="AE170" s="285"/>
      <c r="AF170" s="285"/>
      <c r="AG170" s="285"/>
      <c r="AH170" s="285"/>
      <c r="AI170" s="285"/>
      <c r="AJ170" s="285"/>
      <c r="AK170" s="285"/>
      <c r="AL170" s="285"/>
      <c r="AM170" s="285"/>
      <c r="AN170" s="285"/>
      <c r="AO170" s="285"/>
      <c r="AP170" s="285"/>
      <c r="AQ170" s="285"/>
      <c r="AR170" s="285"/>
      <c r="AS170" s="285"/>
      <c r="AT170" s="285"/>
      <c r="AU170" s="285"/>
      <c r="AV170" s="285"/>
      <c r="AW170" s="285"/>
      <c r="AX170" s="285"/>
      <c r="AY170" s="285"/>
      <c r="AZ170" s="285"/>
      <c r="BA170" s="285"/>
      <c r="BB170" s="285"/>
      <c r="BC170" s="285"/>
      <c r="BD170" s="285"/>
      <c r="BE170" s="285"/>
      <c r="BF170" s="285"/>
      <c r="BG170" s="285"/>
      <c r="BH170" s="285"/>
    </row>
    <row r="171" spans="3:61" s="3" customFormat="1" ht="13.5" hidden="1" customHeight="1">
      <c r="C171" s="123" t="s">
        <v>108</v>
      </c>
      <c r="D171" s="307"/>
      <c r="E171" s="307"/>
      <c r="F171" s="307"/>
      <c r="G171" s="307"/>
      <c r="H171" s="307"/>
      <c r="I171" s="307"/>
      <c r="J171" s="307"/>
      <c r="K171" s="307"/>
      <c r="L171" s="307"/>
      <c r="M171" s="307"/>
      <c r="N171" s="307"/>
      <c r="O171" s="307"/>
      <c r="P171" s="307"/>
      <c r="Q171" s="307"/>
      <c r="R171" s="307"/>
      <c r="S171" s="307"/>
      <c r="T171" s="307"/>
      <c r="U171" s="307"/>
      <c r="V171" s="307"/>
      <c r="W171" s="307"/>
      <c r="X171" s="307"/>
      <c r="Y171" s="307"/>
      <c r="Z171" s="307"/>
      <c r="AA171" s="307"/>
      <c r="AB171" s="307"/>
      <c r="AC171" s="307"/>
      <c r="AD171" s="307"/>
      <c r="AE171" s="307"/>
      <c r="AF171" s="307"/>
      <c r="AG171" s="307"/>
      <c r="AH171" s="307"/>
      <c r="AI171" s="307"/>
      <c r="AJ171" s="307"/>
      <c r="AK171" s="307"/>
      <c r="AL171" s="307"/>
      <c r="AM171" s="307"/>
      <c r="AN171" s="307"/>
      <c r="AO171" s="307"/>
      <c r="AP171" s="307"/>
      <c r="AQ171" s="307"/>
      <c r="AR171" s="307"/>
      <c r="AS171" s="307"/>
      <c r="AT171" s="307"/>
      <c r="AU171" s="307"/>
      <c r="AV171" s="307"/>
      <c r="AW171" s="307"/>
      <c r="AX171" s="307"/>
      <c r="AY171" s="285"/>
      <c r="AZ171" s="285"/>
      <c r="BA171" s="285"/>
      <c r="BB171" s="285"/>
      <c r="BC171" s="285"/>
      <c r="BD171" s="285"/>
      <c r="BE171" s="285"/>
      <c r="BF171" s="285"/>
      <c r="BG171" s="285"/>
      <c r="BH171" s="285"/>
    </row>
    <row r="172" spans="3:61" s="3" customFormat="1" ht="13.5" hidden="1" customHeight="1"/>
    <row r="173" spans="3:61" s="3" customFormat="1" ht="13.5" hidden="1" customHeight="1">
      <c r="C173" s="286" t="s">
        <v>171</v>
      </c>
      <c r="D173" s="306" t="s">
        <v>265</v>
      </c>
      <c r="E173" s="306"/>
      <c r="F173" s="306"/>
      <c r="G173" s="306"/>
      <c r="H173" s="306"/>
      <c r="I173" s="306"/>
      <c r="J173" s="306"/>
      <c r="K173" s="306"/>
      <c r="L173" s="306"/>
      <c r="M173" s="306"/>
      <c r="N173" s="306"/>
      <c r="O173" s="306"/>
      <c r="P173" s="306"/>
      <c r="Q173" s="306"/>
      <c r="R173" s="306"/>
      <c r="S173" s="306"/>
      <c r="T173" s="306"/>
      <c r="U173" s="306"/>
      <c r="V173" s="306" t="s">
        <v>242</v>
      </c>
      <c r="W173" s="306"/>
      <c r="X173" s="306"/>
      <c r="Y173" s="306"/>
      <c r="Z173" s="306"/>
      <c r="AA173" s="306"/>
      <c r="AB173" s="306"/>
      <c r="AC173" s="306"/>
      <c r="AD173" s="306"/>
      <c r="AE173" s="306" t="s">
        <v>243</v>
      </c>
      <c r="AF173" s="306"/>
      <c r="AG173" s="306"/>
      <c r="AH173" s="306"/>
      <c r="AI173" s="306"/>
      <c r="AJ173" s="306"/>
      <c r="AK173" s="306"/>
      <c r="AL173" s="286" t="s">
        <v>244</v>
      </c>
      <c r="AM173" s="286"/>
      <c r="AN173" s="286"/>
      <c r="AO173" s="286" t="s">
        <v>245</v>
      </c>
      <c r="AP173" s="286"/>
      <c r="AQ173" s="286"/>
      <c r="AR173" s="306" t="s">
        <v>108</v>
      </c>
      <c r="AS173" s="306"/>
      <c r="AT173" s="306"/>
      <c r="AU173" s="306" t="s">
        <v>246</v>
      </c>
      <c r="AV173" s="306"/>
      <c r="AW173" s="306"/>
      <c r="AX173" s="306"/>
      <c r="AY173" s="286" t="s">
        <v>247</v>
      </c>
      <c r="AZ173" s="286"/>
      <c r="BA173" s="286"/>
      <c r="BB173" s="122"/>
      <c r="BC173" s="127"/>
      <c r="BD173" s="127"/>
      <c r="BE173" s="120"/>
      <c r="BF173" s="120"/>
      <c r="BG173" s="127"/>
      <c r="BH173" s="120"/>
      <c r="BI173" s="127"/>
    </row>
    <row r="174" spans="3:61" s="3" customFormat="1" ht="13.5" hidden="1" customHeight="1">
      <c r="C174" s="286"/>
      <c r="D174" s="306"/>
      <c r="E174" s="306"/>
      <c r="F174" s="306"/>
      <c r="G174" s="306"/>
      <c r="H174" s="306"/>
      <c r="I174" s="306"/>
      <c r="J174" s="306"/>
      <c r="K174" s="306"/>
      <c r="L174" s="306"/>
      <c r="M174" s="306"/>
      <c r="N174" s="306"/>
      <c r="O174" s="306"/>
      <c r="P174" s="306"/>
      <c r="Q174" s="306"/>
      <c r="R174" s="306"/>
      <c r="S174" s="306"/>
      <c r="T174" s="306"/>
      <c r="U174" s="306"/>
      <c r="V174" s="306"/>
      <c r="W174" s="306"/>
      <c r="X174" s="306"/>
      <c r="Y174" s="306"/>
      <c r="Z174" s="306"/>
      <c r="AA174" s="306"/>
      <c r="AB174" s="306"/>
      <c r="AC174" s="306"/>
      <c r="AD174" s="306"/>
      <c r="AE174" s="306" t="s">
        <v>263</v>
      </c>
      <c r="AF174" s="306"/>
      <c r="AG174" s="306"/>
      <c r="AH174" s="306"/>
      <c r="AI174" s="306"/>
      <c r="AJ174" s="306"/>
      <c r="AK174" s="306"/>
      <c r="AL174" s="306" t="s">
        <v>249</v>
      </c>
      <c r="AM174" s="306"/>
      <c r="AN174" s="306"/>
      <c r="AO174" s="286"/>
      <c r="AP174" s="302"/>
      <c r="AQ174" s="286"/>
      <c r="AR174" s="306"/>
      <c r="AS174" s="302"/>
      <c r="AT174" s="306"/>
      <c r="AU174" s="306"/>
      <c r="AV174" s="302"/>
      <c r="AW174" s="302"/>
      <c r="AX174" s="306"/>
      <c r="AY174" s="286"/>
      <c r="AZ174" s="302"/>
      <c r="BA174" s="286"/>
      <c r="BB174" s="120"/>
      <c r="BC174" s="127"/>
      <c r="BD174" s="127"/>
      <c r="BE174" s="120"/>
      <c r="BF174" s="127"/>
      <c r="BG174" s="127"/>
      <c r="BH174" s="120"/>
      <c r="BI174" s="127"/>
    </row>
    <row r="175" spans="3:61" s="3" customFormat="1" ht="13.5" hidden="1" customHeight="1">
      <c r="C175" s="286"/>
      <c r="D175" s="306" t="s">
        <v>108</v>
      </c>
      <c r="E175" s="306"/>
      <c r="F175" s="306"/>
      <c r="G175" s="306"/>
      <c r="H175" s="306"/>
      <c r="I175" s="306"/>
      <c r="J175" s="306" t="s">
        <v>250</v>
      </c>
      <c r="K175" s="306"/>
      <c r="L175" s="306"/>
      <c r="M175" s="306"/>
      <c r="N175" s="306"/>
      <c r="O175" s="306"/>
      <c r="P175" s="306" t="s">
        <v>251</v>
      </c>
      <c r="Q175" s="306"/>
      <c r="R175" s="306"/>
      <c r="S175" s="306"/>
      <c r="T175" s="306"/>
      <c r="U175" s="306"/>
      <c r="V175" s="306" t="s">
        <v>108</v>
      </c>
      <c r="W175" s="306"/>
      <c r="X175" s="306"/>
      <c r="Y175" s="306" t="s">
        <v>250</v>
      </c>
      <c r="Z175" s="306"/>
      <c r="AA175" s="306"/>
      <c r="AB175" s="306" t="s">
        <v>251</v>
      </c>
      <c r="AC175" s="306"/>
      <c r="AD175" s="306"/>
      <c r="AE175" s="306" t="s">
        <v>108</v>
      </c>
      <c r="AF175" s="306"/>
      <c r="AG175" s="306"/>
      <c r="AH175" s="306" t="s">
        <v>250</v>
      </c>
      <c r="AI175" s="306"/>
      <c r="AJ175" s="306" t="s">
        <v>251</v>
      </c>
      <c r="AK175" s="306"/>
      <c r="AL175" s="306"/>
      <c r="AM175" s="306"/>
      <c r="AN175" s="306"/>
      <c r="AO175" s="286"/>
      <c r="AP175" s="286"/>
      <c r="AQ175" s="286"/>
      <c r="AR175" s="306"/>
      <c r="AS175" s="306"/>
      <c r="AT175" s="306"/>
      <c r="AU175" s="306"/>
      <c r="AV175" s="302"/>
      <c r="AW175" s="302"/>
      <c r="AX175" s="306"/>
      <c r="AY175" s="286"/>
      <c r="AZ175" s="302"/>
      <c r="BA175" s="286"/>
      <c r="BB175" s="120"/>
      <c r="BC175" s="127"/>
      <c r="BD175" s="127"/>
      <c r="BE175" s="120"/>
      <c r="BF175" s="127"/>
      <c r="BG175" s="127"/>
      <c r="BH175" s="120"/>
      <c r="BI175" s="127"/>
    </row>
    <row r="176" spans="3:61" s="3" customFormat="1" ht="13.5" hidden="1" customHeight="1">
      <c r="C176" s="286"/>
      <c r="D176" s="311" t="s">
        <v>252</v>
      </c>
      <c r="E176" s="311"/>
      <c r="F176" s="311"/>
      <c r="G176" s="312" t="s">
        <v>264</v>
      </c>
      <c r="H176" s="312"/>
      <c r="I176" s="312"/>
      <c r="J176" s="311" t="s">
        <v>252</v>
      </c>
      <c r="K176" s="311"/>
      <c r="L176" s="311"/>
      <c r="M176" s="312" t="s">
        <v>264</v>
      </c>
      <c r="N176" s="312"/>
      <c r="O176" s="312"/>
      <c r="P176" s="311" t="s">
        <v>252</v>
      </c>
      <c r="Q176" s="311"/>
      <c r="R176" s="311"/>
      <c r="S176" s="312" t="s">
        <v>264</v>
      </c>
      <c r="T176" s="312"/>
      <c r="U176" s="312"/>
      <c r="V176" s="311" t="s">
        <v>252</v>
      </c>
      <c r="W176" s="311"/>
      <c r="X176" s="311"/>
      <c r="Y176" s="311" t="s">
        <v>252</v>
      </c>
      <c r="Z176" s="311"/>
      <c r="AA176" s="311"/>
      <c r="AB176" s="311" t="s">
        <v>252</v>
      </c>
      <c r="AC176" s="311"/>
      <c r="AD176" s="311"/>
      <c r="AE176" s="311" t="s">
        <v>252</v>
      </c>
      <c r="AF176" s="311"/>
      <c r="AG176" s="311"/>
      <c r="AH176" s="311" t="s">
        <v>252</v>
      </c>
      <c r="AI176" s="311"/>
      <c r="AJ176" s="311" t="s">
        <v>252</v>
      </c>
      <c r="AK176" s="311"/>
      <c r="AL176" s="311" t="s">
        <v>252</v>
      </c>
      <c r="AM176" s="311"/>
      <c r="AN176" s="311"/>
      <c r="AO176" s="311" t="s">
        <v>252</v>
      </c>
      <c r="AP176" s="311"/>
      <c r="AQ176" s="311"/>
      <c r="AR176" s="311" t="s">
        <v>252</v>
      </c>
      <c r="AS176" s="311"/>
      <c r="AT176" s="311"/>
      <c r="AU176" s="306"/>
      <c r="AV176" s="306"/>
      <c r="AW176" s="306"/>
      <c r="AX176" s="306"/>
      <c r="AY176" s="286"/>
      <c r="AZ176" s="286"/>
      <c r="BA176" s="286"/>
      <c r="BB176" s="120"/>
      <c r="BC176" s="127"/>
      <c r="BD176" s="127"/>
      <c r="BE176" s="120"/>
      <c r="BF176" s="127"/>
      <c r="BG176" s="127"/>
      <c r="BH176" s="120"/>
      <c r="BI176" s="127"/>
    </row>
    <row r="177" spans="3:61" s="3" customFormat="1" ht="13.5" hidden="1" customHeight="1">
      <c r="C177" s="7" t="s">
        <v>216</v>
      </c>
      <c r="D177" s="285"/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5"/>
      <c r="P177" s="285"/>
      <c r="Q177" s="285"/>
      <c r="R177" s="285"/>
      <c r="S177" s="285"/>
      <c r="T177" s="285"/>
      <c r="U177" s="285"/>
      <c r="V177" s="285"/>
      <c r="W177" s="285"/>
      <c r="X177" s="285"/>
      <c r="Y177" s="285"/>
      <c r="Z177" s="285"/>
      <c r="AA177" s="285"/>
      <c r="AB177" s="285"/>
      <c r="AC177" s="285"/>
      <c r="AD177" s="285"/>
      <c r="AE177" s="285"/>
      <c r="AF177" s="285"/>
      <c r="AG177" s="285"/>
      <c r="AH177" s="285"/>
      <c r="AI177" s="285"/>
      <c r="AJ177" s="285"/>
      <c r="AK177" s="285"/>
      <c r="AL177" s="285"/>
      <c r="AM177" s="285"/>
      <c r="AN177" s="285"/>
      <c r="AO177" s="285"/>
      <c r="AP177" s="285"/>
      <c r="AQ177" s="285"/>
      <c r="AR177" s="285"/>
      <c r="AS177" s="285"/>
      <c r="AT177" s="285"/>
      <c r="AU177" s="285"/>
      <c r="AV177" s="285"/>
      <c r="AW177" s="285"/>
      <c r="AX177" s="285"/>
      <c r="AY177" s="285"/>
      <c r="AZ177" s="285"/>
      <c r="BA177" s="285"/>
      <c r="BB177" s="120"/>
      <c r="BC177" s="127"/>
      <c r="BD177" s="127"/>
      <c r="BE177" s="120"/>
      <c r="BF177" s="120"/>
      <c r="BG177" s="127"/>
      <c r="BH177" s="120"/>
      <c r="BI177" s="127"/>
    </row>
    <row r="178" spans="3:61" s="3" customFormat="1" ht="13.5" hidden="1" customHeight="1">
      <c r="C178" s="7" t="s">
        <v>219</v>
      </c>
      <c r="D178" s="285"/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5"/>
      <c r="P178" s="285"/>
      <c r="Q178" s="285"/>
      <c r="R178" s="285"/>
      <c r="S178" s="285"/>
      <c r="T178" s="285"/>
      <c r="U178" s="285"/>
      <c r="V178" s="285"/>
      <c r="W178" s="285"/>
      <c r="X178" s="285"/>
      <c r="Y178" s="285"/>
      <c r="Z178" s="285"/>
      <c r="AA178" s="285"/>
      <c r="AB178" s="285"/>
      <c r="AC178" s="285"/>
      <c r="AD178" s="285"/>
      <c r="AE178" s="285"/>
      <c r="AF178" s="285"/>
      <c r="AG178" s="285"/>
      <c r="AH178" s="285"/>
      <c r="AI178" s="285"/>
      <c r="AJ178" s="285"/>
      <c r="AK178" s="285"/>
      <c r="AL178" s="285"/>
      <c r="AM178" s="285"/>
      <c r="AN178" s="285"/>
      <c r="AO178" s="285"/>
      <c r="AP178" s="285"/>
      <c r="AQ178" s="285"/>
      <c r="AR178" s="285"/>
      <c r="AS178" s="285"/>
      <c r="AT178" s="285"/>
      <c r="AU178" s="285"/>
      <c r="AV178" s="285"/>
      <c r="AW178" s="285"/>
      <c r="AX178" s="285"/>
      <c r="AY178" s="285"/>
      <c r="AZ178" s="285"/>
      <c r="BA178" s="285"/>
      <c r="BB178" s="120"/>
      <c r="BC178" s="127"/>
      <c r="BD178" s="127"/>
      <c r="BE178" s="120"/>
      <c r="BF178" s="120"/>
      <c r="BG178" s="127"/>
      <c r="BH178" s="120"/>
      <c r="BI178" s="127"/>
    </row>
    <row r="179" spans="3:61" s="3" customFormat="1" ht="13.5" hidden="1" customHeight="1">
      <c r="C179" s="7" t="s">
        <v>220</v>
      </c>
      <c r="D179" s="285"/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285"/>
      <c r="Z179" s="285"/>
      <c r="AA179" s="285"/>
      <c r="AB179" s="285"/>
      <c r="AC179" s="285"/>
      <c r="AD179" s="285"/>
      <c r="AE179" s="285"/>
      <c r="AF179" s="285"/>
      <c r="AG179" s="285"/>
      <c r="AH179" s="285"/>
      <c r="AI179" s="285"/>
      <c r="AJ179" s="285"/>
      <c r="AK179" s="285"/>
      <c r="AL179" s="285"/>
      <c r="AM179" s="285"/>
      <c r="AN179" s="285"/>
      <c r="AO179" s="285"/>
      <c r="AP179" s="285"/>
      <c r="AQ179" s="285"/>
      <c r="AR179" s="285"/>
      <c r="AS179" s="285"/>
      <c r="AT179" s="285"/>
      <c r="AU179" s="285"/>
      <c r="AV179" s="285"/>
      <c r="AW179" s="285"/>
      <c r="AX179" s="285"/>
      <c r="AY179" s="285"/>
      <c r="AZ179" s="285"/>
      <c r="BA179" s="285"/>
      <c r="BB179" s="120"/>
      <c r="BC179" s="127"/>
      <c r="BD179" s="127"/>
      <c r="BE179" s="120"/>
      <c r="BF179" s="120"/>
      <c r="BG179" s="127"/>
      <c r="BH179" s="120"/>
      <c r="BI179" s="127"/>
    </row>
    <row r="180" spans="3:61" s="3" customFormat="1" ht="13.5" hidden="1" customHeight="1">
      <c r="C180" s="7" t="s">
        <v>221</v>
      </c>
      <c r="D180" s="285"/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5"/>
      <c r="AJ180" s="285"/>
      <c r="AK180" s="285"/>
      <c r="AL180" s="285"/>
      <c r="AM180" s="285"/>
      <c r="AN180" s="285"/>
      <c r="AO180" s="285"/>
      <c r="AP180" s="285"/>
      <c r="AQ180" s="285"/>
      <c r="AR180" s="285"/>
      <c r="AS180" s="285"/>
      <c r="AT180" s="285"/>
      <c r="AU180" s="285"/>
      <c r="AV180" s="285"/>
      <c r="AW180" s="285"/>
      <c r="AX180" s="285"/>
      <c r="AY180" s="285"/>
      <c r="AZ180" s="285"/>
      <c r="BA180" s="285"/>
      <c r="BB180" s="120"/>
      <c r="BC180" s="127"/>
      <c r="BD180" s="127"/>
      <c r="BE180" s="120"/>
      <c r="BF180" s="120"/>
      <c r="BG180" s="127"/>
      <c r="BH180" s="120"/>
      <c r="BI180" s="127"/>
    </row>
    <row r="181" spans="3:61" s="3" customFormat="1" ht="13.5" hidden="1" customHeight="1">
      <c r="C181" s="7" t="s">
        <v>224</v>
      </c>
      <c r="D181" s="285"/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  <c r="AG181" s="285"/>
      <c r="AH181" s="285"/>
      <c r="AI181" s="285"/>
      <c r="AJ181" s="285"/>
      <c r="AK181" s="285"/>
      <c r="AL181" s="285"/>
      <c r="AM181" s="285"/>
      <c r="AN181" s="285"/>
      <c r="AO181" s="285"/>
      <c r="AP181" s="285"/>
      <c r="AQ181" s="285"/>
      <c r="AR181" s="285"/>
      <c r="AS181" s="285"/>
      <c r="AT181" s="285"/>
      <c r="AU181" s="285"/>
      <c r="AV181" s="285"/>
      <c r="AW181" s="285"/>
      <c r="AX181" s="285"/>
      <c r="AY181" s="285"/>
      <c r="AZ181" s="285"/>
      <c r="BA181" s="285"/>
      <c r="BB181" s="120"/>
      <c r="BC181" s="127"/>
      <c r="BD181" s="127"/>
      <c r="BE181" s="120"/>
      <c r="BF181" s="120"/>
      <c r="BG181" s="127"/>
      <c r="BH181" s="120"/>
      <c r="BI181" s="127"/>
    </row>
    <row r="182" spans="3:61" s="3" customFormat="1" ht="13.5" hidden="1" customHeight="1">
      <c r="C182" s="123" t="s">
        <v>108</v>
      </c>
      <c r="D182" s="307"/>
      <c r="E182" s="307"/>
      <c r="F182" s="307"/>
      <c r="G182" s="307"/>
      <c r="H182" s="307"/>
      <c r="I182" s="307"/>
      <c r="J182" s="307"/>
      <c r="K182" s="307"/>
      <c r="L182" s="307"/>
      <c r="M182" s="307"/>
      <c r="N182" s="307"/>
      <c r="O182" s="307"/>
      <c r="P182" s="307"/>
      <c r="Q182" s="307"/>
      <c r="R182" s="307"/>
      <c r="S182" s="307"/>
      <c r="T182" s="307"/>
      <c r="U182" s="307"/>
      <c r="V182" s="307"/>
      <c r="W182" s="307"/>
      <c r="X182" s="307"/>
      <c r="Y182" s="307"/>
      <c r="Z182" s="307"/>
      <c r="AA182" s="307"/>
      <c r="AB182" s="307"/>
      <c r="AC182" s="307"/>
      <c r="AD182" s="307"/>
      <c r="AE182" s="307"/>
      <c r="AF182" s="307"/>
      <c r="AG182" s="307"/>
      <c r="AH182" s="307"/>
      <c r="AI182" s="307"/>
      <c r="AJ182" s="307"/>
      <c r="AK182" s="307"/>
      <c r="AL182" s="307"/>
      <c r="AM182" s="307"/>
      <c r="AN182" s="307"/>
      <c r="AO182" s="307"/>
      <c r="AP182" s="307"/>
      <c r="AQ182" s="307"/>
      <c r="AR182" s="285"/>
      <c r="AS182" s="285"/>
      <c r="AT182" s="285"/>
      <c r="AU182" s="285"/>
      <c r="AV182" s="285"/>
      <c r="AW182" s="285"/>
      <c r="AX182" s="285"/>
      <c r="AY182" s="285"/>
      <c r="AZ182" s="285"/>
      <c r="BA182" s="285"/>
      <c r="BB182" s="120"/>
      <c r="BC182" s="127"/>
      <c r="BD182" s="127"/>
      <c r="BE182" s="120"/>
      <c r="BF182" s="120"/>
      <c r="BG182" s="127"/>
      <c r="BH182" s="120"/>
      <c r="BI182" s="127"/>
    </row>
    <row r="183" spans="3:61" s="3" customFormat="1" ht="13.5" customHeight="1"/>
  </sheetData>
  <mergeCells count="2178">
    <mergeCell ref="P130:U130"/>
    <mergeCell ref="AO182:AQ182"/>
    <mergeCell ref="C129:C131"/>
    <mergeCell ref="D129:U129"/>
    <mergeCell ref="V129:AD129"/>
    <mergeCell ref="AB131:AD131"/>
    <mergeCell ref="D131:F131"/>
    <mergeCell ref="G131:I131"/>
    <mergeCell ref="J131:L131"/>
    <mergeCell ref="D130:I130"/>
    <mergeCell ref="J130:O130"/>
    <mergeCell ref="AE181:AG181"/>
    <mergeCell ref="AY182:BA182"/>
    <mergeCell ref="S182:U182"/>
    <mergeCell ref="V182:X182"/>
    <mergeCell ref="Y182:AA182"/>
    <mergeCell ref="AB182:AD182"/>
    <mergeCell ref="AE182:AG182"/>
    <mergeCell ref="AH182:AI182"/>
    <mergeCell ref="AJ182:AK182"/>
    <mergeCell ref="AY181:BA181"/>
    <mergeCell ref="P181:R181"/>
    <mergeCell ref="S181:U181"/>
    <mergeCell ref="Y181:AA181"/>
    <mergeCell ref="AB181:AD181"/>
    <mergeCell ref="V181:X181"/>
    <mergeCell ref="AL182:AN182"/>
    <mergeCell ref="M182:O182"/>
    <mergeCell ref="J182:L182"/>
    <mergeCell ref="P182:R182"/>
    <mergeCell ref="AU181:AX181"/>
    <mergeCell ref="AU182:AX182"/>
    <mergeCell ref="AR182:AT182"/>
    <mergeCell ref="D181:F181"/>
    <mergeCell ref="G181:I181"/>
    <mergeCell ref="J181:L181"/>
    <mergeCell ref="M181:O181"/>
    <mergeCell ref="D182:F182"/>
    <mergeCell ref="G182:I182"/>
    <mergeCell ref="AL180:AN180"/>
    <mergeCell ref="AO180:AQ180"/>
    <mergeCell ref="AR180:AT180"/>
    <mergeCell ref="AH181:AI181"/>
    <mergeCell ref="AJ181:AK181"/>
    <mergeCell ref="AR181:AT181"/>
    <mergeCell ref="AL181:AN181"/>
    <mergeCell ref="AO181:AQ181"/>
    <mergeCell ref="AU179:AX179"/>
    <mergeCell ref="AU180:AX180"/>
    <mergeCell ref="AY180:BA180"/>
    <mergeCell ref="S180:U180"/>
    <mergeCell ref="V180:X180"/>
    <mergeCell ref="Y180:AA180"/>
    <mergeCell ref="AB180:AD180"/>
    <mergeCell ref="AE180:AG180"/>
    <mergeCell ref="AH180:AI180"/>
    <mergeCell ref="AJ180:AK180"/>
    <mergeCell ref="AY179:BA179"/>
    <mergeCell ref="D180:F180"/>
    <mergeCell ref="G180:I180"/>
    <mergeCell ref="J180:L180"/>
    <mergeCell ref="M180:O180"/>
    <mergeCell ref="P180:R180"/>
    <mergeCell ref="V179:X179"/>
    <mergeCell ref="Y179:AA179"/>
    <mergeCell ref="AB179:AD179"/>
    <mergeCell ref="AE179:AG179"/>
    <mergeCell ref="AJ179:AK179"/>
    <mergeCell ref="AO178:AQ178"/>
    <mergeCell ref="AR178:AT178"/>
    <mergeCell ref="AL179:AN179"/>
    <mergeCell ref="AO179:AQ179"/>
    <mergeCell ref="AR179:AT179"/>
    <mergeCell ref="AJ178:AK178"/>
    <mergeCell ref="AL178:AN178"/>
    <mergeCell ref="AY178:BA178"/>
    <mergeCell ref="D179:F179"/>
    <mergeCell ref="G179:I179"/>
    <mergeCell ref="J179:L179"/>
    <mergeCell ref="M179:O179"/>
    <mergeCell ref="P179:R179"/>
    <mergeCell ref="S179:U179"/>
    <mergeCell ref="Y178:AA178"/>
    <mergeCell ref="AB178:AD178"/>
    <mergeCell ref="AH179:AI179"/>
    <mergeCell ref="AE178:AG178"/>
    <mergeCell ref="AH178:AI178"/>
    <mergeCell ref="AR177:AT177"/>
    <mergeCell ref="AU177:AX177"/>
    <mergeCell ref="AH177:AI177"/>
    <mergeCell ref="AJ177:AK177"/>
    <mergeCell ref="AL177:AN177"/>
    <mergeCell ref="AO177:AQ177"/>
    <mergeCell ref="AU178:AX178"/>
    <mergeCell ref="AY177:BA177"/>
    <mergeCell ref="D178:F178"/>
    <mergeCell ref="G178:I178"/>
    <mergeCell ref="J178:L178"/>
    <mergeCell ref="M178:O178"/>
    <mergeCell ref="P178:R178"/>
    <mergeCell ref="S178:U178"/>
    <mergeCell ref="V178:X178"/>
    <mergeCell ref="AB177:AD177"/>
    <mergeCell ref="AE177:AG177"/>
    <mergeCell ref="AB175:AD175"/>
    <mergeCell ref="D177:F177"/>
    <mergeCell ref="G177:I177"/>
    <mergeCell ref="J177:L177"/>
    <mergeCell ref="M177:O177"/>
    <mergeCell ref="V177:X177"/>
    <mergeCell ref="Y177:AA177"/>
    <mergeCell ref="P177:R177"/>
    <mergeCell ref="S177:U177"/>
    <mergeCell ref="P175:U175"/>
    <mergeCell ref="AY173:BA176"/>
    <mergeCell ref="AE174:AK174"/>
    <mergeCell ref="AL174:AN175"/>
    <mergeCell ref="AO173:AQ175"/>
    <mergeCell ref="AR173:AT175"/>
    <mergeCell ref="AU173:AX176"/>
    <mergeCell ref="AH176:AI176"/>
    <mergeCell ref="AH175:AI175"/>
    <mergeCell ref="AR176:AT176"/>
    <mergeCell ref="Y176:AA176"/>
    <mergeCell ref="D176:F176"/>
    <mergeCell ref="G176:I176"/>
    <mergeCell ref="J176:L176"/>
    <mergeCell ref="Y175:AA175"/>
    <mergeCell ref="V176:X176"/>
    <mergeCell ref="C173:C176"/>
    <mergeCell ref="D173:U174"/>
    <mergeCell ref="V173:AD174"/>
    <mergeCell ref="D175:I175"/>
    <mergeCell ref="J175:O175"/>
    <mergeCell ref="AB176:AD176"/>
    <mergeCell ref="V175:X175"/>
    <mergeCell ref="M176:O176"/>
    <mergeCell ref="P176:R176"/>
    <mergeCell ref="S176:U176"/>
    <mergeCell ref="BB171:BE171"/>
    <mergeCell ref="AE176:AG176"/>
    <mergeCell ref="AJ176:AK176"/>
    <mergeCell ref="AL176:AN176"/>
    <mergeCell ref="AV171:AX171"/>
    <mergeCell ref="AE173:AK173"/>
    <mergeCell ref="AE175:AG175"/>
    <mergeCell ref="AL173:AN173"/>
    <mergeCell ref="AQ171:AR171"/>
    <mergeCell ref="AS171:AU171"/>
    <mergeCell ref="BB170:BE170"/>
    <mergeCell ref="BF170:BH170"/>
    <mergeCell ref="AV170:AX170"/>
    <mergeCell ref="AY170:BA170"/>
    <mergeCell ref="AO176:AQ176"/>
    <mergeCell ref="AH171:AI171"/>
    <mergeCell ref="AJ171:AK171"/>
    <mergeCell ref="AO171:AP171"/>
    <mergeCell ref="AJ175:AK175"/>
    <mergeCell ref="AY171:BA171"/>
    <mergeCell ref="AB171:AD171"/>
    <mergeCell ref="AE171:AG171"/>
    <mergeCell ref="D171:F171"/>
    <mergeCell ref="G171:I171"/>
    <mergeCell ref="J171:L171"/>
    <mergeCell ref="M171:O171"/>
    <mergeCell ref="P171:R171"/>
    <mergeCell ref="S171:U171"/>
    <mergeCell ref="V171:X171"/>
    <mergeCell ref="Y171:AA171"/>
    <mergeCell ref="BF171:BH171"/>
    <mergeCell ref="AL171:AN171"/>
    <mergeCell ref="AB170:AD170"/>
    <mergeCell ref="AE170:AG170"/>
    <mergeCell ref="AH170:AI170"/>
    <mergeCell ref="AJ170:AK170"/>
    <mergeCell ref="AQ170:AR170"/>
    <mergeCell ref="AS170:AU170"/>
    <mergeCell ref="AL170:AN170"/>
    <mergeCell ref="AO170:AP170"/>
    <mergeCell ref="P170:R170"/>
    <mergeCell ref="S170:U170"/>
    <mergeCell ref="V170:X170"/>
    <mergeCell ref="Y170:AA170"/>
    <mergeCell ref="D170:F170"/>
    <mergeCell ref="G170:I170"/>
    <mergeCell ref="J170:L170"/>
    <mergeCell ref="M170:O170"/>
    <mergeCell ref="AV169:AX169"/>
    <mergeCell ref="AY169:BA169"/>
    <mergeCell ref="AB169:AD169"/>
    <mergeCell ref="AE169:AG169"/>
    <mergeCell ref="AH169:AI169"/>
    <mergeCell ref="AJ169:AK169"/>
    <mergeCell ref="BB169:BE169"/>
    <mergeCell ref="BF169:BH169"/>
    <mergeCell ref="P169:R169"/>
    <mergeCell ref="S169:U169"/>
    <mergeCell ref="V169:X169"/>
    <mergeCell ref="Y169:AA169"/>
    <mergeCell ref="AQ169:AR169"/>
    <mergeCell ref="AS169:AU169"/>
    <mergeCell ref="AL169:AN169"/>
    <mergeCell ref="AO169:AP169"/>
    <mergeCell ref="AB168:AD168"/>
    <mergeCell ref="AE168:AG168"/>
    <mergeCell ref="J168:L168"/>
    <mergeCell ref="M168:O168"/>
    <mergeCell ref="P168:R168"/>
    <mergeCell ref="S168:U168"/>
    <mergeCell ref="V168:X168"/>
    <mergeCell ref="Y168:AA168"/>
    <mergeCell ref="D169:F169"/>
    <mergeCell ref="G169:I169"/>
    <mergeCell ref="J169:L169"/>
    <mergeCell ref="M169:O169"/>
    <mergeCell ref="D168:F168"/>
    <mergeCell ref="G168:I168"/>
    <mergeCell ref="BB168:BE168"/>
    <mergeCell ref="BF168:BH168"/>
    <mergeCell ref="AV168:AX168"/>
    <mergeCell ref="AY168:BA168"/>
    <mergeCell ref="AQ168:AR168"/>
    <mergeCell ref="AS168:AU168"/>
    <mergeCell ref="AQ167:AR167"/>
    <mergeCell ref="AS167:AU167"/>
    <mergeCell ref="AL167:AN167"/>
    <mergeCell ref="AO167:AP167"/>
    <mergeCell ref="AH168:AI168"/>
    <mergeCell ref="AJ168:AK168"/>
    <mergeCell ref="AL168:AN168"/>
    <mergeCell ref="AO168:AP168"/>
    <mergeCell ref="V167:X167"/>
    <mergeCell ref="Y167:AA167"/>
    <mergeCell ref="AV167:AX167"/>
    <mergeCell ref="AY167:BA167"/>
    <mergeCell ref="BB167:BE167"/>
    <mergeCell ref="BF167:BH167"/>
    <mergeCell ref="AB167:AD167"/>
    <mergeCell ref="AE167:AG167"/>
    <mergeCell ref="AH167:AI167"/>
    <mergeCell ref="AJ167:AK167"/>
    <mergeCell ref="D167:F167"/>
    <mergeCell ref="G167:I167"/>
    <mergeCell ref="J167:L167"/>
    <mergeCell ref="M167:O167"/>
    <mergeCell ref="P167:R167"/>
    <mergeCell ref="S167:U167"/>
    <mergeCell ref="AL166:AN166"/>
    <mergeCell ref="AO166:AP166"/>
    <mergeCell ref="BB166:BE166"/>
    <mergeCell ref="BF166:BH166"/>
    <mergeCell ref="AV166:AX166"/>
    <mergeCell ref="AY166:BA166"/>
    <mergeCell ref="AL165:AN165"/>
    <mergeCell ref="AO165:AP165"/>
    <mergeCell ref="AQ165:AR165"/>
    <mergeCell ref="AS165:AU165"/>
    <mergeCell ref="AB166:AD166"/>
    <mergeCell ref="AE166:AG166"/>
    <mergeCell ref="AQ166:AR166"/>
    <mergeCell ref="AS166:AU166"/>
    <mergeCell ref="AH166:AI166"/>
    <mergeCell ref="AJ166:AK166"/>
    <mergeCell ref="V166:X166"/>
    <mergeCell ref="Y166:AA166"/>
    <mergeCell ref="P166:R166"/>
    <mergeCell ref="S166:U166"/>
    <mergeCell ref="V165:X165"/>
    <mergeCell ref="Y165:AA165"/>
    <mergeCell ref="D166:F166"/>
    <mergeCell ref="G166:I166"/>
    <mergeCell ref="J166:L166"/>
    <mergeCell ref="M166:O166"/>
    <mergeCell ref="P165:R165"/>
    <mergeCell ref="S165:U165"/>
    <mergeCell ref="AV165:AX165"/>
    <mergeCell ref="AY165:BA165"/>
    <mergeCell ref="D165:F165"/>
    <mergeCell ref="G165:I165"/>
    <mergeCell ref="J165:L165"/>
    <mergeCell ref="M165:O165"/>
    <mergeCell ref="AB165:AD165"/>
    <mergeCell ref="AE165:AG165"/>
    <mergeCell ref="AH165:AI165"/>
    <mergeCell ref="AJ165:AK165"/>
    <mergeCell ref="AB164:AD164"/>
    <mergeCell ref="AY162:BA164"/>
    <mergeCell ref="BB162:BE165"/>
    <mergeCell ref="BF162:BH165"/>
    <mergeCell ref="AE163:AK163"/>
    <mergeCell ref="AL163:AR163"/>
    <mergeCell ref="AS163:AU164"/>
    <mergeCell ref="AE164:AG164"/>
    <mergeCell ref="AH164:AI164"/>
    <mergeCell ref="AS162:AU162"/>
    <mergeCell ref="V164:X164"/>
    <mergeCell ref="Y164:AA164"/>
    <mergeCell ref="AO164:AP164"/>
    <mergeCell ref="AQ164:AR164"/>
    <mergeCell ref="AY160:BA160"/>
    <mergeCell ref="BB160:BD160"/>
    <mergeCell ref="AE162:AR162"/>
    <mergeCell ref="AV162:AX164"/>
    <mergeCell ref="AJ164:AK164"/>
    <mergeCell ref="AL164:AN164"/>
    <mergeCell ref="AS160:AU160"/>
    <mergeCell ref="AV160:AX160"/>
    <mergeCell ref="Y160:AA160"/>
    <mergeCell ref="AB160:AD160"/>
    <mergeCell ref="C162:C165"/>
    <mergeCell ref="D162:U163"/>
    <mergeCell ref="V162:AD163"/>
    <mergeCell ref="D164:I164"/>
    <mergeCell ref="J164:O164"/>
    <mergeCell ref="P164:U164"/>
    <mergeCell ref="S160:U160"/>
    <mergeCell ref="V160:X160"/>
    <mergeCell ref="BE160:BH160"/>
    <mergeCell ref="BI160:BK160"/>
    <mergeCell ref="AE160:AG160"/>
    <mergeCell ref="AH160:AI160"/>
    <mergeCell ref="AJ160:AK160"/>
    <mergeCell ref="AL160:AN160"/>
    <mergeCell ref="AO160:AP160"/>
    <mergeCell ref="AQ160:AR160"/>
    <mergeCell ref="AQ159:AR159"/>
    <mergeCell ref="AS159:AU159"/>
    <mergeCell ref="AV159:AX159"/>
    <mergeCell ref="AY159:BA159"/>
    <mergeCell ref="BI159:BK159"/>
    <mergeCell ref="D160:F160"/>
    <mergeCell ref="G160:I160"/>
    <mergeCell ref="J160:L160"/>
    <mergeCell ref="M160:O160"/>
    <mergeCell ref="P160:R160"/>
    <mergeCell ref="V159:X159"/>
    <mergeCell ref="Y159:AA159"/>
    <mergeCell ref="BB159:BD159"/>
    <mergeCell ref="BE159:BH159"/>
    <mergeCell ref="AB159:AD159"/>
    <mergeCell ref="AE159:AG159"/>
    <mergeCell ref="AH159:AI159"/>
    <mergeCell ref="AJ159:AK159"/>
    <mergeCell ref="AL159:AN159"/>
    <mergeCell ref="AO159:AP159"/>
    <mergeCell ref="AJ158:AK158"/>
    <mergeCell ref="AL158:AN158"/>
    <mergeCell ref="AO158:AP158"/>
    <mergeCell ref="AQ158:AR158"/>
    <mergeCell ref="D159:F159"/>
    <mergeCell ref="G159:I159"/>
    <mergeCell ref="J159:L159"/>
    <mergeCell ref="M159:O159"/>
    <mergeCell ref="P159:R159"/>
    <mergeCell ref="S159:U159"/>
    <mergeCell ref="BI157:BK157"/>
    <mergeCell ref="D158:F158"/>
    <mergeCell ref="G158:I158"/>
    <mergeCell ref="J158:L158"/>
    <mergeCell ref="M158:O158"/>
    <mergeCell ref="P158:R158"/>
    <mergeCell ref="AS158:AU158"/>
    <mergeCell ref="AV158:AX158"/>
    <mergeCell ref="BE158:BH158"/>
    <mergeCell ref="BI158:BK158"/>
    <mergeCell ref="BB157:BD157"/>
    <mergeCell ref="AO157:AP157"/>
    <mergeCell ref="S158:U158"/>
    <mergeCell ref="V158:X158"/>
    <mergeCell ref="AY158:BA158"/>
    <mergeCell ref="BB158:BD158"/>
    <mergeCell ref="Y158:AA158"/>
    <mergeCell ref="AB158:AD158"/>
    <mergeCell ref="AE158:AG158"/>
    <mergeCell ref="AH158:AI158"/>
    <mergeCell ref="AE157:AG157"/>
    <mergeCell ref="AH157:AI157"/>
    <mergeCell ref="AJ157:AK157"/>
    <mergeCell ref="AL157:AN157"/>
    <mergeCell ref="AQ157:AR157"/>
    <mergeCell ref="AS157:AU157"/>
    <mergeCell ref="BE157:BH157"/>
    <mergeCell ref="AV157:AX157"/>
    <mergeCell ref="AY157:BA157"/>
    <mergeCell ref="V157:X157"/>
    <mergeCell ref="D157:F157"/>
    <mergeCell ref="G157:I157"/>
    <mergeCell ref="J157:L157"/>
    <mergeCell ref="M157:O157"/>
    <mergeCell ref="Y157:AA157"/>
    <mergeCell ref="AB157:AD157"/>
    <mergeCell ref="BB156:BD156"/>
    <mergeCell ref="AO156:AP156"/>
    <mergeCell ref="AQ156:AR156"/>
    <mergeCell ref="BE156:BH156"/>
    <mergeCell ref="BI156:BK156"/>
    <mergeCell ref="P157:R157"/>
    <mergeCell ref="S157:U157"/>
    <mergeCell ref="AS156:AU156"/>
    <mergeCell ref="AV156:AX156"/>
    <mergeCell ref="AE156:AG156"/>
    <mergeCell ref="AV155:AX155"/>
    <mergeCell ref="AY155:BA155"/>
    <mergeCell ref="AQ155:AR155"/>
    <mergeCell ref="AS155:AU155"/>
    <mergeCell ref="Y156:AA156"/>
    <mergeCell ref="AB156:AD156"/>
    <mergeCell ref="AY156:BA156"/>
    <mergeCell ref="AH156:AI156"/>
    <mergeCell ref="AJ156:AK156"/>
    <mergeCell ref="AL156:AN156"/>
    <mergeCell ref="BI155:BK155"/>
    <mergeCell ref="D156:F156"/>
    <mergeCell ref="G156:I156"/>
    <mergeCell ref="J156:L156"/>
    <mergeCell ref="M156:O156"/>
    <mergeCell ref="P156:R156"/>
    <mergeCell ref="S156:U156"/>
    <mergeCell ref="V156:X156"/>
    <mergeCell ref="BB155:BD155"/>
    <mergeCell ref="BE155:BH155"/>
    <mergeCell ref="V155:X155"/>
    <mergeCell ref="Y155:AA155"/>
    <mergeCell ref="AB155:AD155"/>
    <mergeCell ref="AE155:AG155"/>
    <mergeCell ref="AH155:AI155"/>
    <mergeCell ref="AJ155:AK155"/>
    <mergeCell ref="AO154:AP154"/>
    <mergeCell ref="AQ154:AR154"/>
    <mergeCell ref="D155:F155"/>
    <mergeCell ref="G155:I155"/>
    <mergeCell ref="J155:L155"/>
    <mergeCell ref="M155:O155"/>
    <mergeCell ref="AL155:AN155"/>
    <mergeCell ref="AO155:AP155"/>
    <mergeCell ref="P155:R155"/>
    <mergeCell ref="S155:U155"/>
    <mergeCell ref="BI153:BK153"/>
    <mergeCell ref="D154:F154"/>
    <mergeCell ref="G154:I154"/>
    <mergeCell ref="J154:L154"/>
    <mergeCell ref="M154:O154"/>
    <mergeCell ref="P154:R154"/>
    <mergeCell ref="AS154:AU154"/>
    <mergeCell ref="AV154:AX154"/>
    <mergeCell ref="BE154:BH154"/>
    <mergeCell ref="BI154:BK154"/>
    <mergeCell ref="S154:U154"/>
    <mergeCell ref="V154:X154"/>
    <mergeCell ref="AY154:BA154"/>
    <mergeCell ref="BB154:BD154"/>
    <mergeCell ref="Y154:AA154"/>
    <mergeCell ref="AB154:AD154"/>
    <mergeCell ref="AE154:AG154"/>
    <mergeCell ref="AH154:AI154"/>
    <mergeCell ref="AJ154:AK154"/>
    <mergeCell ref="AL154:AN154"/>
    <mergeCell ref="AJ153:AK153"/>
    <mergeCell ref="AL153:AN153"/>
    <mergeCell ref="AQ153:AR153"/>
    <mergeCell ref="AS153:AU153"/>
    <mergeCell ref="BB153:BD153"/>
    <mergeCell ref="AO153:AP153"/>
    <mergeCell ref="D153:F153"/>
    <mergeCell ref="G153:I153"/>
    <mergeCell ref="J153:L153"/>
    <mergeCell ref="M153:O153"/>
    <mergeCell ref="BE153:BH153"/>
    <mergeCell ref="AV153:AX153"/>
    <mergeCell ref="AY153:BA153"/>
    <mergeCell ref="V153:X153"/>
    <mergeCell ref="Y153:AA153"/>
    <mergeCell ref="AB153:AD153"/>
    <mergeCell ref="P153:R153"/>
    <mergeCell ref="S153:U153"/>
    <mergeCell ref="AS152:AU152"/>
    <mergeCell ref="AV152:AX152"/>
    <mergeCell ref="AE152:AG152"/>
    <mergeCell ref="AH152:AI152"/>
    <mergeCell ref="AJ152:AK152"/>
    <mergeCell ref="AL152:AN152"/>
    <mergeCell ref="AE153:AG153"/>
    <mergeCell ref="AH153:AI153"/>
    <mergeCell ref="AY152:BA152"/>
    <mergeCell ref="BB152:BD152"/>
    <mergeCell ref="AO152:AP152"/>
    <mergeCell ref="AQ152:AR152"/>
    <mergeCell ref="BE152:BH152"/>
    <mergeCell ref="BI152:BK152"/>
    <mergeCell ref="S152:U152"/>
    <mergeCell ref="V152:X152"/>
    <mergeCell ref="BB151:BD151"/>
    <mergeCell ref="BE151:BH151"/>
    <mergeCell ref="AV151:AX151"/>
    <mergeCell ref="AY151:BA151"/>
    <mergeCell ref="AQ151:AR151"/>
    <mergeCell ref="AS151:AU151"/>
    <mergeCell ref="Y152:AA152"/>
    <mergeCell ref="AB152:AD152"/>
    <mergeCell ref="AB151:AD151"/>
    <mergeCell ref="AE151:AG151"/>
    <mergeCell ref="AH151:AI151"/>
    <mergeCell ref="AJ151:AK151"/>
    <mergeCell ref="BI151:BK151"/>
    <mergeCell ref="D152:F152"/>
    <mergeCell ref="G152:I152"/>
    <mergeCell ref="J152:L152"/>
    <mergeCell ref="M152:O152"/>
    <mergeCell ref="P152:R152"/>
    <mergeCell ref="D151:F151"/>
    <mergeCell ref="G151:I151"/>
    <mergeCell ref="J151:L151"/>
    <mergeCell ref="M151:O151"/>
    <mergeCell ref="AL151:AN151"/>
    <mergeCell ref="AO151:AP151"/>
    <mergeCell ref="P151:R151"/>
    <mergeCell ref="S151:U151"/>
    <mergeCell ref="V151:X151"/>
    <mergeCell ref="Y151:AA151"/>
    <mergeCell ref="AO150:AP150"/>
    <mergeCell ref="AQ150:AR150"/>
    <mergeCell ref="AS150:AU150"/>
    <mergeCell ref="AV150:AX150"/>
    <mergeCell ref="BE150:BH150"/>
    <mergeCell ref="BI150:BK150"/>
    <mergeCell ref="Y150:AA150"/>
    <mergeCell ref="AB150:AD150"/>
    <mergeCell ref="AE150:AG150"/>
    <mergeCell ref="AH150:AI150"/>
    <mergeCell ref="AJ150:AK150"/>
    <mergeCell ref="AL150:AN150"/>
    <mergeCell ref="BI149:BK149"/>
    <mergeCell ref="D150:F150"/>
    <mergeCell ref="G150:I150"/>
    <mergeCell ref="J150:L150"/>
    <mergeCell ref="M150:O150"/>
    <mergeCell ref="P150:R150"/>
    <mergeCell ref="S150:U150"/>
    <mergeCell ref="V150:X150"/>
    <mergeCell ref="AY150:BA150"/>
    <mergeCell ref="BB150:BD150"/>
    <mergeCell ref="BE149:BH149"/>
    <mergeCell ref="AV149:AX149"/>
    <mergeCell ref="AY149:BA149"/>
    <mergeCell ref="AJ149:AK149"/>
    <mergeCell ref="AL149:AN149"/>
    <mergeCell ref="AO149:AP149"/>
    <mergeCell ref="AQ149:AR149"/>
    <mergeCell ref="AS149:AU149"/>
    <mergeCell ref="BB149:BD149"/>
    <mergeCell ref="Y149:AA149"/>
    <mergeCell ref="AB149:AD149"/>
    <mergeCell ref="D149:F149"/>
    <mergeCell ref="G149:I149"/>
    <mergeCell ref="J149:L149"/>
    <mergeCell ref="M149:O149"/>
    <mergeCell ref="AJ148:AK148"/>
    <mergeCell ref="AL148:AN148"/>
    <mergeCell ref="AO148:AP148"/>
    <mergeCell ref="AE149:AG149"/>
    <mergeCell ref="P149:R149"/>
    <mergeCell ref="S149:U149"/>
    <mergeCell ref="AH148:AI148"/>
    <mergeCell ref="AH149:AI149"/>
    <mergeCell ref="AB148:AD148"/>
    <mergeCell ref="V149:X149"/>
    <mergeCell ref="AQ147:AR147"/>
    <mergeCell ref="D148:F148"/>
    <mergeCell ref="G148:I148"/>
    <mergeCell ref="J148:L148"/>
    <mergeCell ref="M148:O148"/>
    <mergeCell ref="P148:R148"/>
    <mergeCell ref="S148:U148"/>
    <mergeCell ref="V148:X148"/>
    <mergeCell ref="Y148:AA148"/>
    <mergeCell ref="AE148:AG148"/>
    <mergeCell ref="BI145:BK148"/>
    <mergeCell ref="AE146:AK146"/>
    <mergeCell ref="AL146:AR146"/>
    <mergeCell ref="AS146:AU147"/>
    <mergeCell ref="AV146:AX147"/>
    <mergeCell ref="AE147:AG147"/>
    <mergeCell ref="AH147:AI147"/>
    <mergeCell ref="AJ147:AK147"/>
    <mergeCell ref="AL147:AN147"/>
    <mergeCell ref="AO147:AP147"/>
    <mergeCell ref="AS145:AX145"/>
    <mergeCell ref="AY145:BA147"/>
    <mergeCell ref="BB145:BD147"/>
    <mergeCell ref="BE145:BH148"/>
    <mergeCell ref="AY148:BA148"/>
    <mergeCell ref="BB148:BD148"/>
    <mergeCell ref="AS148:AU148"/>
    <mergeCell ref="AV148:AX148"/>
    <mergeCell ref="AQ148:AR148"/>
    <mergeCell ref="C145:C148"/>
    <mergeCell ref="D145:U146"/>
    <mergeCell ref="V145:AD146"/>
    <mergeCell ref="AE145:AR145"/>
    <mergeCell ref="D147:I147"/>
    <mergeCell ref="J147:O147"/>
    <mergeCell ref="P147:U147"/>
    <mergeCell ref="V147:X147"/>
    <mergeCell ref="Y147:AA147"/>
    <mergeCell ref="AB147:AD147"/>
    <mergeCell ref="BI143:BK143"/>
    <mergeCell ref="C144:BG144"/>
    <mergeCell ref="BH144:BK144"/>
    <mergeCell ref="AX143:AY143"/>
    <mergeCell ref="AZ143:BB143"/>
    <mergeCell ref="BC143:BE143"/>
    <mergeCell ref="BF143:BH143"/>
    <mergeCell ref="AO143:AP143"/>
    <mergeCell ref="AB143:AD143"/>
    <mergeCell ref="V143:X143"/>
    <mergeCell ref="AQ143:AR143"/>
    <mergeCell ref="Y143:AA143"/>
    <mergeCell ref="AS143:AU143"/>
    <mergeCell ref="AV143:AW143"/>
    <mergeCell ref="AE143:AG143"/>
    <mergeCell ref="AH143:AI143"/>
    <mergeCell ref="AJ143:AK143"/>
    <mergeCell ref="AL143:AN143"/>
    <mergeCell ref="D143:F143"/>
    <mergeCell ref="G143:I143"/>
    <mergeCell ref="J143:L143"/>
    <mergeCell ref="M143:O143"/>
    <mergeCell ref="P143:R143"/>
    <mergeCell ref="S143:U143"/>
    <mergeCell ref="V142:X142"/>
    <mergeCell ref="Y142:AA142"/>
    <mergeCell ref="AB142:AD142"/>
    <mergeCell ref="AE142:AG142"/>
    <mergeCell ref="BC142:BE142"/>
    <mergeCell ref="BF142:BH142"/>
    <mergeCell ref="AZ142:BB142"/>
    <mergeCell ref="AL142:AN142"/>
    <mergeCell ref="AO142:AP142"/>
    <mergeCell ref="AS142:AU142"/>
    <mergeCell ref="D142:F142"/>
    <mergeCell ref="G142:I142"/>
    <mergeCell ref="J142:L142"/>
    <mergeCell ref="M142:O142"/>
    <mergeCell ref="P142:R142"/>
    <mergeCell ref="S142:U142"/>
    <mergeCell ref="AQ142:AR142"/>
    <mergeCell ref="AQ141:AR141"/>
    <mergeCell ref="AS141:AU141"/>
    <mergeCell ref="AH142:AI142"/>
    <mergeCell ref="AJ142:AK142"/>
    <mergeCell ref="BI141:BK141"/>
    <mergeCell ref="AL141:AN141"/>
    <mergeCell ref="AV142:AW142"/>
    <mergeCell ref="AX142:AY142"/>
    <mergeCell ref="BI142:BK142"/>
    <mergeCell ref="AX141:AY141"/>
    <mergeCell ref="AV141:AW141"/>
    <mergeCell ref="Y141:AA141"/>
    <mergeCell ref="AB141:AD141"/>
    <mergeCell ref="AE141:AG141"/>
    <mergeCell ref="AH141:AI141"/>
    <mergeCell ref="AO141:AP141"/>
    <mergeCell ref="V141:X141"/>
    <mergeCell ref="AL140:AN140"/>
    <mergeCell ref="AJ141:AK141"/>
    <mergeCell ref="BF141:BH141"/>
    <mergeCell ref="BC140:BE140"/>
    <mergeCell ref="BF140:BH140"/>
    <mergeCell ref="AX140:AY140"/>
    <mergeCell ref="AZ140:BB140"/>
    <mergeCell ref="BC141:BE141"/>
    <mergeCell ref="AZ141:BB141"/>
    <mergeCell ref="D141:F141"/>
    <mergeCell ref="G141:I141"/>
    <mergeCell ref="J141:L141"/>
    <mergeCell ref="M141:O141"/>
    <mergeCell ref="P141:R141"/>
    <mergeCell ref="S141:U141"/>
    <mergeCell ref="BI140:BK140"/>
    <mergeCell ref="AO140:AP140"/>
    <mergeCell ref="AQ140:AR140"/>
    <mergeCell ref="Y140:AA140"/>
    <mergeCell ref="AB140:AD140"/>
    <mergeCell ref="AE140:AG140"/>
    <mergeCell ref="P140:R140"/>
    <mergeCell ref="P139:R139"/>
    <mergeCell ref="S139:U139"/>
    <mergeCell ref="V139:X139"/>
    <mergeCell ref="Y139:AA139"/>
    <mergeCell ref="AB139:AD139"/>
    <mergeCell ref="V140:X140"/>
    <mergeCell ref="S140:U140"/>
    <mergeCell ref="D140:F140"/>
    <mergeCell ref="G140:I140"/>
    <mergeCell ref="J140:L140"/>
    <mergeCell ref="M140:O140"/>
    <mergeCell ref="AL139:AN139"/>
    <mergeCell ref="AV139:AW139"/>
    <mergeCell ref="AH140:AI140"/>
    <mergeCell ref="AJ140:AK140"/>
    <mergeCell ref="AS140:AU140"/>
    <mergeCell ref="AV140:AW140"/>
    <mergeCell ref="BI139:BK139"/>
    <mergeCell ref="BC138:BE138"/>
    <mergeCell ref="BF138:BH138"/>
    <mergeCell ref="AX138:AY138"/>
    <mergeCell ref="AZ138:BB138"/>
    <mergeCell ref="BI138:BK138"/>
    <mergeCell ref="BF139:BH139"/>
    <mergeCell ref="AZ139:BB139"/>
    <mergeCell ref="BC139:BE139"/>
    <mergeCell ref="AX139:AY139"/>
    <mergeCell ref="AJ139:AK139"/>
    <mergeCell ref="AH139:AI139"/>
    <mergeCell ref="AS139:AU139"/>
    <mergeCell ref="AO139:AP139"/>
    <mergeCell ref="AQ139:AR139"/>
    <mergeCell ref="V138:X138"/>
    <mergeCell ref="Y138:AA138"/>
    <mergeCell ref="AB138:AD138"/>
    <mergeCell ref="AE138:AG138"/>
    <mergeCell ref="D139:F139"/>
    <mergeCell ref="G139:I139"/>
    <mergeCell ref="J139:L139"/>
    <mergeCell ref="M139:O139"/>
    <mergeCell ref="AE139:AG139"/>
    <mergeCell ref="Y137:AA137"/>
    <mergeCell ref="AB137:AD137"/>
    <mergeCell ref="AE137:AG137"/>
    <mergeCell ref="AH137:AI137"/>
    <mergeCell ref="AS137:AU137"/>
    <mergeCell ref="AO137:AP137"/>
    <mergeCell ref="AL138:AN138"/>
    <mergeCell ref="AO138:AP138"/>
    <mergeCell ref="AQ138:AR138"/>
    <mergeCell ref="BF137:BH137"/>
    <mergeCell ref="S138:U138"/>
    <mergeCell ref="AL137:AN137"/>
    <mergeCell ref="AV137:AW137"/>
    <mergeCell ref="AH138:AI138"/>
    <mergeCell ref="AJ138:AK138"/>
    <mergeCell ref="AS138:AU138"/>
    <mergeCell ref="AV138:AW138"/>
    <mergeCell ref="AJ137:AK137"/>
    <mergeCell ref="AQ137:AR137"/>
    <mergeCell ref="AJ136:AK136"/>
    <mergeCell ref="AZ137:BB137"/>
    <mergeCell ref="BC137:BE137"/>
    <mergeCell ref="AX137:AY137"/>
    <mergeCell ref="BI137:BK137"/>
    <mergeCell ref="D138:F138"/>
    <mergeCell ref="G138:I138"/>
    <mergeCell ref="J138:L138"/>
    <mergeCell ref="M138:O138"/>
    <mergeCell ref="P138:R138"/>
    <mergeCell ref="V136:X136"/>
    <mergeCell ref="Y136:AA136"/>
    <mergeCell ref="AB136:AD136"/>
    <mergeCell ref="D137:F137"/>
    <mergeCell ref="G137:I137"/>
    <mergeCell ref="J137:L137"/>
    <mergeCell ref="M137:O137"/>
    <mergeCell ref="P137:R137"/>
    <mergeCell ref="S137:U137"/>
    <mergeCell ref="V137:X137"/>
    <mergeCell ref="Y135:AA135"/>
    <mergeCell ref="AB135:AD135"/>
    <mergeCell ref="AE135:AG135"/>
    <mergeCell ref="BI136:BK136"/>
    <mergeCell ref="AO136:AP136"/>
    <mergeCell ref="BC136:BE136"/>
    <mergeCell ref="BF136:BH136"/>
    <mergeCell ref="AX136:AY136"/>
    <mergeCell ref="AZ136:BB136"/>
    <mergeCell ref="AQ136:AR136"/>
    <mergeCell ref="AS136:AU136"/>
    <mergeCell ref="AV136:AW136"/>
    <mergeCell ref="AJ135:AK135"/>
    <mergeCell ref="AE136:AG136"/>
    <mergeCell ref="AQ135:AR135"/>
    <mergeCell ref="AH135:AI135"/>
    <mergeCell ref="AS135:AU135"/>
    <mergeCell ref="AO135:AP135"/>
    <mergeCell ref="AL136:AN136"/>
    <mergeCell ref="AH136:AI136"/>
    <mergeCell ref="BI135:BK135"/>
    <mergeCell ref="D136:F136"/>
    <mergeCell ref="G136:I136"/>
    <mergeCell ref="J136:L136"/>
    <mergeCell ref="M136:O136"/>
    <mergeCell ref="P136:R136"/>
    <mergeCell ref="BF135:BH135"/>
    <mergeCell ref="S136:U136"/>
    <mergeCell ref="AL135:AN135"/>
    <mergeCell ref="AV135:AW135"/>
    <mergeCell ref="BC134:BE134"/>
    <mergeCell ref="BF134:BH134"/>
    <mergeCell ref="AX134:AY134"/>
    <mergeCell ref="AZ134:BB134"/>
    <mergeCell ref="AZ135:BB135"/>
    <mergeCell ref="BC135:BE135"/>
    <mergeCell ref="AX135:AY135"/>
    <mergeCell ref="BI134:BK134"/>
    <mergeCell ref="D135:F135"/>
    <mergeCell ref="G135:I135"/>
    <mergeCell ref="J135:L135"/>
    <mergeCell ref="M135:O135"/>
    <mergeCell ref="P135:R135"/>
    <mergeCell ref="S135:U135"/>
    <mergeCell ref="V135:X135"/>
    <mergeCell ref="AL134:AN134"/>
    <mergeCell ref="AO134:AP134"/>
    <mergeCell ref="AH134:AI134"/>
    <mergeCell ref="AJ134:AK134"/>
    <mergeCell ref="AS134:AU134"/>
    <mergeCell ref="AV134:AW134"/>
    <mergeCell ref="AQ134:AR134"/>
    <mergeCell ref="V134:X134"/>
    <mergeCell ref="Y134:AA134"/>
    <mergeCell ref="AB134:AD134"/>
    <mergeCell ref="AE134:AG134"/>
    <mergeCell ref="D134:F134"/>
    <mergeCell ref="G134:I134"/>
    <mergeCell ref="J134:L134"/>
    <mergeCell ref="M134:O134"/>
    <mergeCell ref="P134:R134"/>
    <mergeCell ref="S134:U134"/>
    <mergeCell ref="Y133:AA133"/>
    <mergeCell ref="AB133:AD133"/>
    <mergeCell ref="AE133:AG133"/>
    <mergeCell ref="AH133:AI133"/>
    <mergeCell ref="BI133:BK133"/>
    <mergeCell ref="AL133:AN133"/>
    <mergeCell ref="AO133:AP133"/>
    <mergeCell ref="AZ133:BB133"/>
    <mergeCell ref="AQ133:AR133"/>
    <mergeCell ref="AS133:AU133"/>
    <mergeCell ref="AJ133:AK133"/>
    <mergeCell ref="BF133:BH133"/>
    <mergeCell ref="BC132:BE132"/>
    <mergeCell ref="BF132:BH132"/>
    <mergeCell ref="AV132:AW132"/>
    <mergeCell ref="AX132:AY132"/>
    <mergeCell ref="AZ132:BB132"/>
    <mergeCell ref="BC133:BE133"/>
    <mergeCell ref="AV133:AW133"/>
    <mergeCell ref="AX133:AY133"/>
    <mergeCell ref="BI132:BK132"/>
    <mergeCell ref="D133:F133"/>
    <mergeCell ref="G133:I133"/>
    <mergeCell ref="J133:L133"/>
    <mergeCell ref="M133:O133"/>
    <mergeCell ref="P133:R133"/>
    <mergeCell ref="S133:U133"/>
    <mergeCell ref="V133:X133"/>
    <mergeCell ref="AL132:AN132"/>
    <mergeCell ref="AO132:AP132"/>
    <mergeCell ref="AH132:AI132"/>
    <mergeCell ref="AJ132:AK132"/>
    <mergeCell ref="AQ132:AR132"/>
    <mergeCell ref="AS132:AU132"/>
    <mergeCell ref="V132:X132"/>
    <mergeCell ref="Y132:AA132"/>
    <mergeCell ref="AB132:AD132"/>
    <mergeCell ref="AE132:AG132"/>
    <mergeCell ref="AX131:AY131"/>
    <mergeCell ref="AQ131:AR131"/>
    <mergeCell ref="D132:F132"/>
    <mergeCell ref="G132:I132"/>
    <mergeCell ref="J132:L132"/>
    <mergeCell ref="M132:O132"/>
    <mergeCell ref="P132:R132"/>
    <mergeCell ref="S132:U132"/>
    <mergeCell ref="AS131:AU131"/>
    <mergeCell ref="AV131:AW131"/>
    <mergeCell ref="P131:R131"/>
    <mergeCell ref="S131:U131"/>
    <mergeCell ref="V131:X131"/>
    <mergeCell ref="Y131:AA131"/>
    <mergeCell ref="BF131:BH131"/>
    <mergeCell ref="BI131:BK131"/>
    <mergeCell ref="AL131:AN131"/>
    <mergeCell ref="AO131:AP131"/>
    <mergeCell ref="AZ131:BB131"/>
    <mergeCell ref="BC131:BE131"/>
    <mergeCell ref="AJ131:AK131"/>
    <mergeCell ref="V130:X130"/>
    <mergeCell ref="Y130:AA130"/>
    <mergeCell ref="AB130:AD130"/>
    <mergeCell ref="AE130:AG130"/>
    <mergeCell ref="AH130:AI130"/>
    <mergeCell ref="AE131:AG131"/>
    <mergeCell ref="AH131:AI131"/>
    <mergeCell ref="AJ130:AK130"/>
    <mergeCell ref="AL130:AN130"/>
    <mergeCell ref="AO130:AP130"/>
    <mergeCell ref="AQ130:AR130"/>
    <mergeCell ref="BC129:BE130"/>
    <mergeCell ref="AS130:AU130"/>
    <mergeCell ref="AV130:AW130"/>
    <mergeCell ref="AX130:AY130"/>
    <mergeCell ref="AZ129:BB130"/>
    <mergeCell ref="C126:BC126"/>
    <mergeCell ref="C127:BK127"/>
    <mergeCell ref="A128:A131"/>
    <mergeCell ref="AE128:AY128"/>
    <mergeCell ref="AZ128:BE128"/>
    <mergeCell ref="BF128:BH130"/>
    <mergeCell ref="BI128:BK130"/>
    <mergeCell ref="AE129:AK129"/>
    <mergeCell ref="AL129:AR129"/>
    <mergeCell ref="AS129:AY129"/>
    <mergeCell ref="J122:S122"/>
    <mergeCell ref="AB122:AR122"/>
    <mergeCell ref="AU122:BH122"/>
    <mergeCell ref="J124:S124"/>
    <mergeCell ref="AB124:AR124"/>
    <mergeCell ref="AU124:BD124"/>
    <mergeCell ref="B128:AD128"/>
    <mergeCell ref="B129:B131"/>
    <mergeCell ref="M131:O131"/>
    <mergeCell ref="BC113:BC118"/>
    <mergeCell ref="C120:H120"/>
    <mergeCell ref="J120:Y120"/>
    <mergeCell ref="AB120:AH120"/>
    <mergeCell ref="AU120:BK120"/>
    <mergeCell ref="AY113:AY118"/>
    <mergeCell ref="AZ113:AZ118"/>
    <mergeCell ref="BA113:BA118"/>
    <mergeCell ref="BB113:BB118"/>
    <mergeCell ref="AU113:AU118"/>
    <mergeCell ref="AN113:AN118"/>
    <mergeCell ref="AO113:AO118"/>
    <mergeCell ref="AP113:AP118"/>
    <mergeCell ref="AV113:AV118"/>
    <mergeCell ref="AW113:AW118"/>
    <mergeCell ref="AX113:AX118"/>
    <mergeCell ref="AQ113:AQ118"/>
    <mergeCell ref="AR113:AR118"/>
    <mergeCell ref="AS113:AS118"/>
    <mergeCell ref="AT113:AT118"/>
    <mergeCell ref="AH113:AH118"/>
    <mergeCell ref="AI113:AI118"/>
    <mergeCell ref="AJ113:AJ118"/>
    <mergeCell ref="AK113:AK118"/>
    <mergeCell ref="X113:X118"/>
    <mergeCell ref="Y113:Y118"/>
    <mergeCell ref="AL113:AL118"/>
    <mergeCell ref="AM113:AM118"/>
    <mergeCell ref="AB113:AB118"/>
    <mergeCell ref="AC113:AC118"/>
    <mergeCell ref="AD113:AD118"/>
    <mergeCell ref="AE113:AE118"/>
    <mergeCell ref="AF113:AF118"/>
    <mergeCell ref="AG113:AG118"/>
    <mergeCell ref="Z113:Z118"/>
    <mergeCell ref="AA113:AA118"/>
    <mergeCell ref="P113:P118"/>
    <mergeCell ref="Q113:Q118"/>
    <mergeCell ref="R113:R118"/>
    <mergeCell ref="S113:S118"/>
    <mergeCell ref="T113:T118"/>
    <mergeCell ref="U113:U118"/>
    <mergeCell ref="V113:V118"/>
    <mergeCell ref="W113:W118"/>
    <mergeCell ref="BB106:BB111"/>
    <mergeCell ref="BC106:BC111"/>
    <mergeCell ref="D112:BC112"/>
    <mergeCell ref="G113:G118"/>
    <mergeCell ref="H113:H118"/>
    <mergeCell ref="I113:I118"/>
    <mergeCell ref="AV106:AV111"/>
    <mergeCell ref="AW106:AW111"/>
    <mergeCell ref="J113:J118"/>
    <mergeCell ref="K113:K118"/>
    <mergeCell ref="AZ106:AZ111"/>
    <mergeCell ref="BA106:BA111"/>
    <mergeCell ref="C113:C118"/>
    <mergeCell ref="D113:D118"/>
    <mergeCell ref="E113:E118"/>
    <mergeCell ref="F113:F118"/>
    <mergeCell ref="N113:N118"/>
    <mergeCell ref="O113:O118"/>
    <mergeCell ref="L113:L118"/>
    <mergeCell ref="M113:M118"/>
    <mergeCell ref="N106:N111"/>
    <mergeCell ref="O106:O111"/>
    <mergeCell ref="AT106:AT111"/>
    <mergeCell ref="AU106:AU111"/>
    <mergeCell ref="AN106:AN111"/>
    <mergeCell ref="AO106:AO111"/>
    <mergeCell ref="AR106:AR111"/>
    <mergeCell ref="AS106:AS111"/>
    <mergeCell ref="AP106:AP111"/>
    <mergeCell ref="AQ106:AQ111"/>
    <mergeCell ref="AX106:AX111"/>
    <mergeCell ref="AY106:AY111"/>
    <mergeCell ref="H106:H111"/>
    <mergeCell ref="I106:I111"/>
    <mergeCell ref="J106:J111"/>
    <mergeCell ref="K106:K111"/>
    <mergeCell ref="P106:P111"/>
    <mergeCell ref="Q106:Q111"/>
    <mergeCell ref="L106:L111"/>
    <mergeCell ref="M106:M111"/>
    <mergeCell ref="Z106:Z111"/>
    <mergeCell ref="AA106:AA111"/>
    <mergeCell ref="AF106:AF111"/>
    <mergeCell ref="AG106:AG111"/>
    <mergeCell ref="AZ99:AZ104"/>
    <mergeCell ref="BA99:BA104"/>
    <mergeCell ref="AN99:AN104"/>
    <mergeCell ref="AO99:AO104"/>
    <mergeCell ref="AL106:AL111"/>
    <mergeCell ref="AM106:AM111"/>
    <mergeCell ref="AJ106:AJ111"/>
    <mergeCell ref="AK106:AK111"/>
    <mergeCell ref="AH106:AH111"/>
    <mergeCell ref="AI106:AI111"/>
    <mergeCell ref="R106:R111"/>
    <mergeCell ref="S106:S111"/>
    <mergeCell ref="AD106:AD111"/>
    <mergeCell ref="AE106:AE111"/>
    <mergeCell ref="V106:V111"/>
    <mergeCell ref="W106:W111"/>
    <mergeCell ref="X106:X111"/>
    <mergeCell ref="Y106:Y111"/>
    <mergeCell ref="D105:BC105"/>
    <mergeCell ref="AK99:AK104"/>
    <mergeCell ref="AL99:AL104"/>
    <mergeCell ref="AM99:AM104"/>
    <mergeCell ref="T106:T111"/>
    <mergeCell ref="U106:U111"/>
    <mergeCell ref="AB106:AB111"/>
    <mergeCell ref="AC106:AC111"/>
    <mergeCell ref="C106:C111"/>
    <mergeCell ref="D106:D111"/>
    <mergeCell ref="E106:E111"/>
    <mergeCell ref="F106:F111"/>
    <mergeCell ref="G106:G111"/>
    <mergeCell ref="AJ99:AJ104"/>
    <mergeCell ref="X99:X104"/>
    <mergeCell ref="Y99:Y104"/>
    <mergeCell ref="AF99:AF104"/>
    <mergeCell ref="AG99:AG104"/>
    <mergeCell ref="BB99:BB104"/>
    <mergeCell ref="BC99:BC104"/>
    <mergeCell ref="AR99:AR104"/>
    <mergeCell ref="AS99:AS104"/>
    <mergeCell ref="AT99:AT104"/>
    <mergeCell ref="AU99:AU104"/>
    <mergeCell ref="AV99:AV104"/>
    <mergeCell ref="AW99:AW104"/>
    <mergeCell ref="AX99:AX104"/>
    <mergeCell ref="AY99:AY104"/>
    <mergeCell ref="AH99:AH104"/>
    <mergeCell ref="AI99:AI104"/>
    <mergeCell ref="N99:N104"/>
    <mergeCell ref="O99:O104"/>
    <mergeCell ref="P99:P104"/>
    <mergeCell ref="Q99:Q104"/>
    <mergeCell ref="AD99:AD104"/>
    <mergeCell ref="AE99:AE104"/>
    <mergeCell ref="T99:T104"/>
    <mergeCell ref="U99:U104"/>
    <mergeCell ref="V99:V104"/>
    <mergeCell ref="W99:W104"/>
    <mergeCell ref="H99:H104"/>
    <mergeCell ref="I99:I104"/>
    <mergeCell ref="J99:J104"/>
    <mergeCell ref="K99:K104"/>
    <mergeCell ref="L99:L104"/>
    <mergeCell ref="M99:M104"/>
    <mergeCell ref="BB92:BB97"/>
    <mergeCell ref="BC92:BC97"/>
    <mergeCell ref="R99:R104"/>
    <mergeCell ref="S99:S104"/>
    <mergeCell ref="Z99:Z104"/>
    <mergeCell ref="AA99:AA104"/>
    <mergeCell ref="AB99:AB104"/>
    <mergeCell ref="AC99:AC104"/>
    <mergeCell ref="AP99:AP104"/>
    <mergeCell ref="AQ99:AQ104"/>
    <mergeCell ref="AV92:AV97"/>
    <mergeCell ref="AW92:AW97"/>
    <mergeCell ref="D98:BC98"/>
    <mergeCell ref="C99:C104"/>
    <mergeCell ref="D99:D104"/>
    <mergeCell ref="E99:E104"/>
    <mergeCell ref="F99:F104"/>
    <mergeCell ref="G99:G104"/>
    <mergeCell ref="AZ92:AZ97"/>
    <mergeCell ref="BA92:BA97"/>
    <mergeCell ref="AX92:AX97"/>
    <mergeCell ref="AY92:AY97"/>
    <mergeCell ref="AN92:AN97"/>
    <mergeCell ref="AO92:AO97"/>
    <mergeCell ref="AP92:AP97"/>
    <mergeCell ref="AQ92:AQ97"/>
    <mergeCell ref="AR92:AR97"/>
    <mergeCell ref="AS92:AS97"/>
    <mergeCell ref="AT92:AT97"/>
    <mergeCell ref="AU92:AU97"/>
    <mergeCell ref="AJ92:AJ97"/>
    <mergeCell ref="AK92:AK97"/>
    <mergeCell ref="X92:X97"/>
    <mergeCell ref="Y92:Y97"/>
    <mergeCell ref="Z92:Z97"/>
    <mergeCell ref="AA92:AA97"/>
    <mergeCell ref="AL92:AL97"/>
    <mergeCell ref="AM92:AM97"/>
    <mergeCell ref="AB92:AB97"/>
    <mergeCell ref="AC92:AC97"/>
    <mergeCell ref="AD92:AD97"/>
    <mergeCell ref="AE92:AE97"/>
    <mergeCell ref="AF92:AF97"/>
    <mergeCell ref="AG92:AG97"/>
    <mergeCell ref="AH92:AH97"/>
    <mergeCell ref="AI92:AI97"/>
    <mergeCell ref="T92:T97"/>
    <mergeCell ref="U92:U97"/>
    <mergeCell ref="V92:V97"/>
    <mergeCell ref="W92:W97"/>
    <mergeCell ref="P92:P97"/>
    <mergeCell ref="Q92:Q97"/>
    <mergeCell ref="R92:R97"/>
    <mergeCell ref="S92:S97"/>
    <mergeCell ref="BB85:BB90"/>
    <mergeCell ref="BC85:BC90"/>
    <mergeCell ref="D91:BC91"/>
    <mergeCell ref="G92:G97"/>
    <mergeCell ref="H92:H97"/>
    <mergeCell ref="I92:I97"/>
    <mergeCell ref="AV85:AV90"/>
    <mergeCell ref="AW85:AW90"/>
    <mergeCell ref="J92:J97"/>
    <mergeCell ref="K92:K97"/>
    <mergeCell ref="AZ85:AZ90"/>
    <mergeCell ref="BA85:BA90"/>
    <mergeCell ref="C92:C97"/>
    <mergeCell ref="D92:D97"/>
    <mergeCell ref="E92:E97"/>
    <mergeCell ref="F92:F97"/>
    <mergeCell ref="N92:N97"/>
    <mergeCell ref="O92:O97"/>
    <mergeCell ref="L92:L97"/>
    <mergeCell ref="M92:M97"/>
    <mergeCell ref="AR85:AR90"/>
    <mergeCell ref="AS85:AS90"/>
    <mergeCell ref="AX85:AX90"/>
    <mergeCell ref="AY85:AY90"/>
    <mergeCell ref="AT85:AT90"/>
    <mergeCell ref="AU85:AU90"/>
    <mergeCell ref="AN85:AN90"/>
    <mergeCell ref="AO85:AO90"/>
    <mergeCell ref="AP85:AP90"/>
    <mergeCell ref="AQ85:AQ90"/>
    <mergeCell ref="AJ85:AJ90"/>
    <mergeCell ref="AK85:AK90"/>
    <mergeCell ref="AL85:AL90"/>
    <mergeCell ref="AM85:AM90"/>
    <mergeCell ref="AF85:AF90"/>
    <mergeCell ref="AG85:AG90"/>
    <mergeCell ref="T85:T90"/>
    <mergeCell ref="U85:U90"/>
    <mergeCell ref="V85:V90"/>
    <mergeCell ref="W85:W90"/>
    <mergeCell ref="AH85:AH90"/>
    <mergeCell ref="AI85:AI90"/>
    <mergeCell ref="X85:X90"/>
    <mergeCell ref="Y85:Y90"/>
    <mergeCell ref="Z85:Z90"/>
    <mergeCell ref="AA85:AA90"/>
    <mergeCell ref="AB85:AB90"/>
    <mergeCell ref="AC85:AC90"/>
    <mergeCell ref="AD85:AD90"/>
    <mergeCell ref="AE85:AE90"/>
    <mergeCell ref="J85:J90"/>
    <mergeCell ref="K85:K90"/>
    <mergeCell ref="P85:P90"/>
    <mergeCell ref="Q85:Q90"/>
    <mergeCell ref="R85:R90"/>
    <mergeCell ref="S85:S90"/>
    <mergeCell ref="L85:L90"/>
    <mergeCell ref="M85:M90"/>
    <mergeCell ref="N85:N90"/>
    <mergeCell ref="O85:O90"/>
    <mergeCell ref="AZ78:AZ83"/>
    <mergeCell ref="BA78:BA83"/>
    <mergeCell ref="D84:BC84"/>
    <mergeCell ref="C85:C90"/>
    <mergeCell ref="D85:D90"/>
    <mergeCell ref="E85:E90"/>
    <mergeCell ref="F85:F90"/>
    <mergeCell ref="G85:G90"/>
    <mergeCell ref="H85:H90"/>
    <mergeCell ref="I85:I90"/>
    <mergeCell ref="AN78:AN83"/>
    <mergeCell ref="AO78:AO83"/>
    <mergeCell ref="AJ78:AJ83"/>
    <mergeCell ref="AK78:AK83"/>
    <mergeCell ref="AL78:AL83"/>
    <mergeCell ref="AM78:AM83"/>
    <mergeCell ref="BB78:BB83"/>
    <mergeCell ref="BC78:BC83"/>
    <mergeCell ref="AR78:AR83"/>
    <mergeCell ref="AS78:AS83"/>
    <mergeCell ref="AT78:AT83"/>
    <mergeCell ref="AU78:AU83"/>
    <mergeCell ref="AV78:AV83"/>
    <mergeCell ref="AW78:AW83"/>
    <mergeCell ref="AX78:AX83"/>
    <mergeCell ref="AY78:AY83"/>
    <mergeCell ref="X78:X83"/>
    <mergeCell ref="Y78:Y83"/>
    <mergeCell ref="AF78:AF83"/>
    <mergeCell ref="AG78:AG83"/>
    <mergeCell ref="AH78:AH83"/>
    <mergeCell ref="AI78:AI83"/>
    <mergeCell ref="N78:N83"/>
    <mergeCell ref="O78:O83"/>
    <mergeCell ref="P78:P83"/>
    <mergeCell ref="Q78:Q83"/>
    <mergeCell ref="AD78:AD83"/>
    <mergeCell ref="AE78:AE83"/>
    <mergeCell ref="T78:T83"/>
    <mergeCell ref="U78:U83"/>
    <mergeCell ref="V78:V83"/>
    <mergeCell ref="W78:W83"/>
    <mergeCell ref="H78:H83"/>
    <mergeCell ref="I78:I83"/>
    <mergeCell ref="J78:J83"/>
    <mergeCell ref="K78:K83"/>
    <mergeCell ref="L78:L83"/>
    <mergeCell ref="M78:M83"/>
    <mergeCell ref="BB71:BB76"/>
    <mergeCell ref="BC71:BC76"/>
    <mergeCell ref="R78:R83"/>
    <mergeCell ref="S78:S83"/>
    <mergeCell ref="Z78:Z83"/>
    <mergeCell ref="AA78:AA83"/>
    <mergeCell ref="AB78:AB83"/>
    <mergeCell ref="AC78:AC83"/>
    <mergeCell ref="AP78:AP83"/>
    <mergeCell ref="AQ78:AQ83"/>
    <mergeCell ref="AV71:AV76"/>
    <mergeCell ref="AW71:AW76"/>
    <mergeCell ref="D77:BC77"/>
    <mergeCell ref="C78:C83"/>
    <mergeCell ref="D78:D83"/>
    <mergeCell ref="E78:E83"/>
    <mergeCell ref="F78:F83"/>
    <mergeCell ref="G78:G83"/>
    <mergeCell ref="AZ71:AZ76"/>
    <mergeCell ref="BA71:BA76"/>
    <mergeCell ref="AX71:AX76"/>
    <mergeCell ref="AY71:AY76"/>
    <mergeCell ref="AN71:AN76"/>
    <mergeCell ref="AO71:AO76"/>
    <mergeCell ref="AP71:AP76"/>
    <mergeCell ref="AQ71:AQ76"/>
    <mergeCell ref="AR71:AR76"/>
    <mergeCell ref="AS71:AS76"/>
    <mergeCell ref="AT71:AT76"/>
    <mergeCell ref="AU71:AU76"/>
    <mergeCell ref="AJ71:AJ76"/>
    <mergeCell ref="AK71:AK76"/>
    <mergeCell ref="X71:X76"/>
    <mergeCell ref="Y71:Y76"/>
    <mergeCell ref="Z71:Z76"/>
    <mergeCell ref="AA71:AA76"/>
    <mergeCell ref="AL71:AL76"/>
    <mergeCell ref="AM71:AM76"/>
    <mergeCell ref="AB71:AB76"/>
    <mergeCell ref="AC71:AC76"/>
    <mergeCell ref="AD71:AD76"/>
    <mergeCell ref="AE71:AE76"/>
    <mergeCell ref="AF71:AF76"/>
    <mergeCell ref="AG71:AG76"/>
    <mergeCell ref="AH71:AH76"/>
    <mergeCell ref="AI71:AI76"/>
    <mergeCell ref="T71:T76"/>
    <mergeCell ref="U71:U76"/>
    <mergeCell ref="V71:V76"/>
    <mergeCell ref="W71:W76"/>
    <mergeCell ref="P71:P76"/>
    <mergeCell ref="Q71:Q76"/>
    <mergeCell ref="R71:R76"/>
    <mergeCell ref="S71:S76"/>
    <mergeCell ref="BB64:BB69"/>
    <mergeCell ref="BC64:BC69"/>
    <mergeCell ref="D70:BC70"/>
    <mergeCell ref="G71:G76"/>
    <mergeCell ref="H71:H76"/>
    <mergeCell ref="I71:I76"/>
    <mergeCell ref="AV64:AV69"/>
    <mergeCell ref="AW64:AW69"/>
    <mergeCell ref="J71:J76"/>
    <mergeCell ref="K71:K76"/>
    <mergeCell ref="AZ64:AZ69"/>
    <mergeCell ref="BA64:BA69"/>
    <mergeCell ref="C71:C76"/>
    <mergeCell ref="D71:D76"/>
    <mergeCell ref="E71:E76"/>
    <mergeCell ref="F71:F76"/>
    <mergeCell ref="N71:N76"/>
    <mergeCell ref="O71:O76"/>
    <mergeCell ref="L71:L76"/>
    <mergeCell ref="M71:M76"/>
    <mergeCell ref="AR64:AR69"/>
    <mergeCell ref="AS64:AS69"/>
    <mergeCell ref="AX64:AX69"/>
    <mergeCell ref="AY64:AY69"/>
    <mergeCell ref="AT64:AT69"/>
    <mergeCell ref="AU64:AU69"/>
    <mergeCell ref="AN64:AN69"/>
    <mergeCell ref="AO64:AO69"/>
    <mergeCell ref="AP64:AP69"/>
    <mergeCell ref="AQ64:AQ69"/>
    <mergeCell ref="AJ64:AJ69"/>
    <mergeCell ref="AK64:AK69"/>
    <mergeCell ref="AL64:AL69"/>
    <mergeCell ref="AM64:AM69"/>
    <mergeCell ref="AF64:AF69"/>
    <mergeCell ref="AG64:AG69"/>
    <mergeCell ref="T64:T69"/>
    <mergeCell ref="U64:U69"/>
    <mergeCell ref="V64:V69"/>
    <mergeCell ref="W64:W69"/>
    <mergeCell ref="AH64:AH69"/>
    <mergeCell ref="AI64:AI69"/>
    <mergeCell ref="X64:X69"/>
    <mergeCell ref="Y64:Y69"/>
    <mergeCell ref="Z64:Z69"/>
    <mergeCell ref="AA64:AA69"/>
    <mergeCell ref="AB64:AB69"/>
    <mergeCell ref="AC64:AC69"/>
    <mergeCell ref="AD64:AD69"/>
    <mergeCell ref="AE64:AE69"/>
    <mergeCell ref="J64:J69"/>
    <mergeCell ref="K64:K69"/>
    <mergeCell ref="P64:P69"/>
    <mergeCell ref="Q64:Q69"/>
    <mergeCell ref="R64:R69"/>
    <mergeCell ref="S64:S69"/>
    <mergeCell ref="L64:L69"/>
    <mergeCell ref="M64:M69"/>
    <mergeCell ref="N64:N69"/>
    <mergeCell ref="O64:O69"/>
    <mergeCell ref="AZ57:AZ62"/>
    <mergeCell ref="BA57:BA62"/>
    <mergeCell ref="D63:BC63"/>
    <mergeCell ref="C64:C69"/>
    <mergeCell ref="D64:D69"/>
    <mergeCell ref="E64:E69"/>
    <mergeCell ref="F64:F69"/>
    <mergeCell ref="G64:G69"/>
    <mergeCell ref="H64:H69"/>
    <mergeCell ref="I64:I69"/>
    <mergeCell ref="AN57:AN62"/>
    <mergeCell ref="AO57:AO62"/>
    <mergeCell ref="AJ57:AJ62"/>
    <mergeCell ref="AK57:AK62"/>
    <mergeCell ref="AL57:AL62"/>
    <mergeCell ref="AM57:AM62"/>
    <mergeCell ref="BB57:BB62"/>
    <mergeCell ref="BC57:BC62"/>
    <mergeCell ref="AR57:AR62"/>
    <mergeCell ref="AS57:AS62"/>
    <mergeCell ref="AT57:AT62"/>
    <mergeCell ref="AU57:AU62"/>
    <mergeCell ref="AV57:AV62"/>
    <mergeCell ref="AW57:AW62"/>
    <mergeCell ref="AX57:AX62"/>
    <mergeCell ref="AY57:AY62"/>
    <mergeCell ref="X57:X62"/>
    <mergeCell ref="Y57:Y62"/>
    <mergeCell ref="AF57:AF62"/>
    <mergeCell ref="AG57:AG62"/>
    <mergeCell ref="AH57:AH62"/>
    <mergeCell ref="AI57:AI62"/>
    <mergeCell ref="N57:N62"/>
    <mergeCell ref="O57:O62"/>
    <mergeCell ref="P57:P62"/>
    <mergeCell ref="Q57:Q62"/>
    <mergeCell ref="AD57:AD62"/>
    <mergeCell ref="AE57:AE62"/>
    <mergeCell ref="T57:T62"/>
    <mergeCell ref="U57:U62"/>
    <mergeCell ref="V57:V62"/>
    <mergeCell ref="W57:W62"/>
    <mergeCell ref="H57:H62"/>
    <mergeCell ref="I57:I62"/>
    <mergeCell ref="J57:J62"/>
    <mergeCell ref="K57:K62"/>
    <mergeCell ref="L57:L62"/>
    <mergeCell ref="M57:M62"/>
    <mergeCell ref="BB50:BB55"/>
    <mergeCell ref="BC50:BC55"/>
    <mergeCell ref="R57:R62"/>
    <mergeCell ref="S57:S62"/>
    <mergeCell ref="Z57:Z62"/>
    <mergeCell ref="AA57:AA62"/>
    <mergeCell ref="AB57:AB62"/>
    <mergeCell ref="AC57:AC62"/>
    <mergeCell ref="AP57:AP62"/>
    <mergeCell ref="AQ57:AQ62"/>
    <mergeCell ref="AV50:AV55"/>
    <mergeCell ref="AW50:AW55"/>
    <mergeCell ref="D56:BC56"/>
    <mergeCell ref="C57:C62"/>
    <mergeCell ref="D57:D62"/>
    <mergeCell ref="E57:E62"/>
    <mergeCell ref="F57:F62"/>
    <mergeCell ref="G57:G62"/>
    <mergeCell ref="AZ50:AZ55"/>
    <mergeCell ref="BA50:BA55"/>
    <mergeCell ref="AX50:AX55"/>
    <mergeCell ref="AY50:AY55"/>
    <mergeCell ref="AN50:AN55"/>
    <mergeCell ref="AO50:AO55"/>
    <mergeCell ref="AP50:AP55"/>
    <mergeCell ref="AQ50:AQ55"/>
    <mergeCell ref="AR50:AR55"/>
    <mergeCell ref="AS50:AS55"/>
    <mergeCell ref="AT50:AT55"/>
    <mergeCell ref="AU50:AU55"/>
    <mergeCell ref="AJ50:AJ55"/>
    <mergeCell ref="AK50:AK55"/>
    <mergeCell ref="X50:X55"/>
    <mergeCell ref="Y50:Y55"/>
    <mergeCell ref="Z50:Z55"/>
    <mergeCell ref="AA50:AA55"/>
    <mergeCell ref="AL50:AL55"/>
    <mergeCell ref="AM50:AM55"/>
    <mergeCell ref="AB50:AB55"/>
    <mergeCell ref="AC50:AC55"/>
    <mergeCell ref="AD50:AD55"/>
    <mergeCell ref="AE50:AE55"/>
    <mergeCell ref="AF50:AF55"/>
    <mergeCell ref="AG50:AG55"/>
    <mergeCell ref="AH50:AH55"/>
    <mergeCell ref="AI50:AI55"/>
    <mergeCell ref="T50:T55"/>
    <mergeCell ref="U50:U55"/>
    <mergeCell ref="V50:V55"/>
    <mergeCell ref="W50:W55"/>
    <mergeCell ref="P50:P55"/>
    <mergeCell ref="Q50:Q55"/>
    <mergeCell ref="R50:R55"/>
    <mergeCell ref="S50:S55"/>
    <mergeCell ref="BB43:BB48"/>
    <mergeCell ref="BC43:BC48"/>
    <mergeCell ref="D49:BC49"/>
    <mergeCell ref="G50:G55"/>
    <mergeCell ref="H50:H55"/>
    <mergeCell ref="I50:I55"/>
    <mergeCell ref="AV43:AV48"/>
    <mergeCell ref="AW43:AW48"/>
    <mergeCell ref="J50:J55"/>
    <mergeCell ref="K50:K55"/>
    <mergeCell ref="AZ43:AZ48"/>
    <mergeCell ref="BA43:BA48"/>
    <mergeCell ref="C50:C55"/>
    <mergeCell ref="D50:D55"/>
    <mergeCell ref="E50:E55"/>
    <mergeCell ref="F50:F55"/>
    <mergeCell ref="N50:N55"/>
    <mergeCell ref="O50:O55"/>
    <mergeCell ref="L50:L55"/>
    <mergeCell ref="M50:M55"/>
    <mergeCell ref="AR43:AR48"/>
    <mergeCell ref="AS43:AS48"/>
    <mergeCell ref="AX43:AX48"/>
    <mergeCell ref="AY43:AY48"/>
    <mergeCell ref="AT43:AT48"/>
    <mergeCell ref="AU43:AU48"/>
    <mergeCell ref="AN43:AN48"/>
    <mergeCell ref="AO43:AO48"/>
    <mergeCell ref="AP43:AP48"/>
    <mergeCell ref="AQ43:AQ48"/>
    <mergeCell ref="AJ43:AJ48"/>
    <mergeCell ref="AK43:AK48"/>
    <mergeCell ref="AL43:AL48"/>
    <mergeCell ref="AM43:AM48"/>
    <mergeCell ref="AF43:AF48"/>
    <mergeCell ref="AG43:AG48"/>
    <mergeCell ref="T43:T48"/>
    <mergeCell ref="U43:U48"/>
    <mergeCell ref="V43:V48"/>
    <mergeCell ref="W43:W48"/>
    <mergeCell ref="AH43:AH48"/>
    <mergeCell ref="AI43:AI48"/>
    <mergeCell ref="X43:X48"/>
    <mergeCell ref="Y43:Y48"/>
    <mergeCell ref="Z43:Z48"/>
    <mergeCell ref="AA43:AA48"/>
    <mergeCell ref="AB43:AB48"/>
    <mergeCell ref="AC43:AC48"/>
    <mergeCell ref="AD43:AD48"/>
    <mergeCell ref="AE43:AE48"/>
    <mergeCell ref="J43:J48"/>
    <mergeCell ref="K43:K48"/>
    <mergeCell ref="P43:P48"/>
    <mergeCell ref="Q43:Q48"/>
    <mergeCell ref="R43:R48"/>
    <mergeCell ref="S43:S48"/>
    <mergeCell ref="L43:L48"/>
    <mergeCell ref="M43:M48"/>
    <mergeCell ref="N43:N48"/>
    <mergeCell ref="O43:O48"/>
    <mergeCell ref="AZ36:AZ41"/>
    <mergeCell ref="BA36:BA41"/>
    <mergeCell ref="D42:BC42"/>
    <mergeCell ref="C43:C48"/>
    <mergeCell ref="D43:D48"/>
    <mergeCell ref="E43:E48"/>
    <mergeCell ref="F43:F48"/>
    <mergeCell ref="G43:G48"/>
    <mergeCell ref="H43:H48"/>
    <mergeCell ref="I43:I48"/>
    <mergeCell ref="AX36:AX41"/>
    <mergeCell ref="AY36:AY41"/>
    <mergeCell ref="AN36:AN41"/>
    <mergeCell ref="AO36:AO41"/>
    <mergeCell ref="AP36:AP41"/>
    <mergeCell ref="AQ36:AQ41"/>
    <mergeCell ref="AB36:AB41"/>
    <mergeCell ref="AC36:AC41"/>
    <mergeCell ref="BB36:BB41"/>
    <mergeCell ref="BC36:BC41"/>
    <mergeCell ref="AR36:AR41"/>
    <mergeCell ref="AS36:AS41"/>
    <mergeCell ref="AT36:AT41"/>
    <mergeCell ref="AU36:AU41"/>
    <mergeCell ref="AV36:AV41"/>
    <mergeCell ref="AW36:AW41"/>
    <mergeCell ref="N36:N41"/>
    <mergeCell ref="O36:O41"/>
    <mergeCell ref="P36:P41"/>
    <mergeCell ref="Q36:Q41"/>
    <mergeCell ref="AD36:AD41"/>
    <mergeCell ref="AE36:AE41"/>
    <mergeCell ref="T36:T41"/>
    <mergeCell ref="U36:U41"/>
    <mergeCell ref="V36:V41"/>
    <mergeCell ref="W36:W41"/>
    <mergeCell ref="H36:H41"/>
    <mergeCell ref="I36:I41"/>
    <mergeCell ref="J36:J41"/>
    <mergeCell ref="K36:K41"/>
    <mergeCell ref="L36:L41"/>
    <mergeCell ref="M36:M41"/>
    <mergeCell ref="AF36:AF41"/>
    <mergeCell ref="AG36:AG41"/>
    <mergeCell ref="AH36:AH41"/>
    <mergeCell ref="AI36:AI41"/>
    <mergeCell ref="AJ36:AJ41"/>
    <mergeCell ref="AK36:AK41"/>
    <mergeCell ref="BA33:BA34"/>
    <mergeCell ref="BB33:BB34"/>
    <mergeCell ref="R36:R41"/>
    <mergeCell ref="S36:S41"/>
    <mergeCell ref="X36:X41"/>
    <mergeCell ref="Y36:Y41"/>
    <mergeCell ref="AL36:AL41"/>
    <mergeCell ref="AM36:AM41"/>
    <mergeCell ref="Z36:Z41"/>
    <mergeCell ref="AA36:AA41"/>
    <mergeCell ref="AS33:AS34"/>
    <mergeCell ref="AT33:AT34"/>
    <mergeCell ref="AU33:AU34"/>
    <mergeCell ref="AV33:AV34"/>
    <mergeCell ref="AY33:AY34"/>
    <mergeCell ref="AZ33:AZ34"/>
    <mergeCell ref="AI33:AI34"/>
    <mergeCell ref="AJ33:AJ34"/>
    <mergeCell ref="AK33:AK34"/>
    <mergeCell ref="AL33:AL34"/>
    <mergeCell ref="BC33:BC34"/>
    <mergeCell ref="C36:C41"/>
    <mergeCell ref="D36:D41"/>
    <mergeCell ref="E36:E41"/>
    <mergeCell ref="F36:F41"/>
    <mergeCell ref="G36:G41"/>
    <mergeCell ref="AE33:AE34"/>
    <mergeCell ref="AF33:AF34"/>
    <mergeCell ref="AW33:AW34"/>
    <mergeCell ref="AX33:AX34"/>
    <mergeCell ref="AM33:AM34"/>
    <mergeCell ref="AN33:AN34"/>
    <mergeCell ref="AO33:AO34"/>
    <mergeCell ref="AP33:AP34"/>
    <mergeCell ref="AQ33:AQ34"/>
    <mergeCell ref="AR33:AR34"/>
    <mergeCell ref="U33:U34"/>
    <mergeCell ref="V33:V34"/>
    <mergeCell ref="AA33:AA34"/>
    <mergeCell ref="AB33:AB34"/>
    <mergeCell ref="AC33:AC34"/>
    <mergeCell ref="AD33:AD34"/>
    <mergeCell ref="I33:I34"/>
    <mergeCell ref="J33:J34"/>
    <mergeCell ref="K33:K34"/>
    <mergeCell ref="L33:L34"/>
    <mergeCell ref="Y33:Y34"/>
    <mergeCell ref="Z33:Z34"/>
    <mergeCell ref="O33:O34"/>
    <mergeCell ref="P33:P34"/>
    <mergeCell ref="Q33:Q34"/>
    <mergeCell ref="R33:R34"/>
    <mergeCell ref="C33:C34"/>
    <mergeCell ref="D33:D34"/>
    <mergeCell ref="E33:E34"/>
    <mergeCell ref="F33:F34"/>
    <mergeCell ref="G33:G34"/>
    <mergeCell ref="H33:H34"/>
    <mergeCell ref="AZ30:AZ31"/>
    <mergeCell ref="BA30:BA31"/>
    <mergeCell ref="M33:M34"/>
    <mergeCell ref="N33:N34"/>
    <mergeCell ref="S33:S34"/>
    <mergeCell ref="T33:T34"/>
    <mergeCell ref="AG33:AG34"/>
    <mergeCell ref="AH33:AH34"/>
    <mergeCell ref="W33:W34"/>
    <mergeCell ref="X33:X34"/>
    <mergeCell ref="AX30:AX31"/>
    <mergeCell ref="AY30:AY31"/>
    <mergeCell ref="AN30:AN31"/>
    <mergeCell ref="AO30:AO31"/>
    <mergeCell ref="AP30:AP31"/>
    <mergeCell ref="AQ30:AQ31"/>
    <mergeCell ref="AB30:AB31"/>
    <mergeCell ref="AC30:AC31"/>
    <mergeCell ref="BB30:BB31"/>
    <mergeCell ref="BC30:BC31"/>
    <mergeCell ref="AR30:AR31"/>
    <mergeCell ref="AS30:AS31"/>
    <mergeCell ref="AT30:AT31"/>
    <mergeCell ref="AU30:AU31"/>
    <mergeCell ref="AV30:AV31"/>
    <mergeCell ref="AW30:AW31"/>
    <mergeCell ref="N30:N31"/>
    <mergeCell ref="O30:O31"/>
    <mergeCell ref="P30:P31"/>
    <mergeCell ref="Q30:Q31"/>
    <mergeCell ref="AD30:AD31"/>
    <mergeCell ref="AE30:AE31"/>
    <mergeCell ref="T30:T31"/>
    <mergeCell ref="U30:U31"/>
    <mergeCell ref="V30:V31"/>
    <mergeCell ref="W30:W31"/>
    <mergeCell ref="H30:H31"/>
    <mergeCell ref="I30:I31"/>
    <mergeCell ref="J30:J31"/>
    <mergeCell ref="K30:K31"/>
    <mergeCell ref="L30:L31"/>
    <mergeCell ref="M30:M31"/>
    <mergeCell ref="AF30:AF31"/>
    <mergeCell ref="AG30:AG31"/>
    <mergeCell ref="AH30:AH31"/>
    <mergeCell ref="AI30:AI31"/>
    <mergeCell ref="AJ30:AJ31"/>
    <mergeCell ref="AK30:AK31"/>
    <mergeCell ref="BA27:BA28"/>
    <mergeCell ref="BB27:BB28"/>
    <mergeCell ref="R30:R31"/>
    <mergeCell ref="S30:S31"/>
    <mergeCell ref="X30:X31"/>
    <mergeCell ref="Y30:Y31"/>
    <mergeCell ref="AL30:AL31"/>
    <mergeCell ref="AM30:AM31"/>
    <mergeCell ref="Z30:Z31"/>
    <mergeCell ref="AA30:AA31"/>
    <mergeCell ref="AS27:AS28"/>
    <mergeCell ref="AT27:AT28"/>
    <mergeCell ref="AU27:AU28"/>
    <mergeCell ref="AV27:AV28"/>
    <mergeCell ref="AY27:AY28"/>
    <mergeCell ref="AZ27:AZ28"/>
    <mergeCell ref="AI27:AI28"/>
    <mergeCell ref="AJ27:AJ28"/>
    <mergeCell ref="AK27:AK28"/>
    <mergeCell ref="AL27:AL28"/>
    <mergeCell ref="BC27:BC28"/>
    <mergeCell ref="C30:C31"/>
    <mergeCell ref="D30:D31"/>
    <mergeCell ref="E30:E31"/>
    <mergeCell ref="F30:F31"/>
    <mergeCell ref="G30:G31"/>
    <mergeCell ref="AE27:AE28"/>
    <mergeCell ref="AF27:AF28"/>
    <mergeCell ref="AW27:AW28"/>
    <mergeCell ref="AX27:AX28"/>
    <mergeCell ref="AM27:AM28"/>
    <mergeCell ref="AN27:AN28"/>
    <mergeCell ref="AO27:AO28"/>
    <mergeCell ref="AP27:AP28"/>
    <mergeCell ref="AQ27:AQ28"/>
    <mergeCell ref="AR27:AR28"/>
    <mergeCell ref="U27:U28"/>
    <mergeCell ref="V27:V28"/>
    <mergeCell ref="AA27:AA28"/>
    <mergeCell ref="AB27:AB28"/>
    <mergeCell ref="AC27:AC28"/>
    <mergeCell ref="AD27:AD28"/>
    <mergeCell ref="I27:I28"/>
    <mergeCell ref="J27:J28"/>
    <mergeCell ref="K27:K28"/>
    <mergeCell ref="L27:L28"/>
    <mergeCell ref="Y27:Y28"/>
    <mergeCell ref="Z27:Z28"/>
    <mergeCell ref="O27:O28"/>
    <mergeCell ref="P27:P28"/>
    <mergeCell ref="Q27:Q28"/>
    <mergeCell ref="R27:R28"/>
    <mergeCell ref="C27:C28"/>
    <mergeCell ref="D27:D28"/>
    <mergeCell ref="E27:E28"/>
    <mergeCell ref="F27:F28"/>
    <mergeCell ref="G27:G28"/>
    <mergeCell ref="H27:H28"/>
    <mergeCell ref="AZ24:AZ25"/>
    <mergeCell ref="BA24:BA25"/>
    <mergeCell ref="M27:M28"/>
    <mergeCell ref="N27:N28"/>
    <mergeCell ref="S27:S28"/>
    <mergeCell ref="T27:T28"/>
    <mergeCell ref="AG27:AG28"/>
    <mergeCell ref="AH27:AH28"/>
    <mergeCell ref="W27:W28"/>
    <mergeCell ref="X27:X28"/>
    <mergeCell ref="AV24:AV25"/>
    <mergeCell ref="AW24:AW25"/>
    <mergeCell ref="AX24:AX25"/>
    <mergeCell ref="AY24:AY25"/>
    <mergeCell ref="AN24:AN25"/>
    <mergeCell ref="AO24:AO25"/>
    <mergeCell ref="AP24:AP25"/>
    <mergeCell ref="AQ24:AQ25"/>
    <mergeCell ref="AH24:AH25"/>
    <mergeCell ref="AI24:AI25"/>
    <mergeCell ref="AJ24:AJ25"/>
    <mergeCell ref="AK24:AK25"/>
    <mergeCell ref="BB24:BB25"/>
    <mergeCell ref="BC24:BC25"/>
    <mergeCell ref="AR24:AR25"/>
    <mergeCell ref="AS24:AS25"/>
    <mergeCell ref="AT24:AT25"/>
    <mergeCell ref="AU24:AU25"/>
    <mergeCell ref="Z24:Z25"/>
    <mergeCell ref="AA24:AA25"/>
    <mergeCell ref="AB24:AB25"/>
    <mergeCell ref="AC24:AC25"/>
    <mergeCell ref="AF24:AF25"/>
    <mergeCell ref="AG24:AG25"/>
    <mergeCell ref="N24:N25"/>
    <mergeCell ref="O24:O25"/>
    <mergeCell ref="P24:P25"/>
    <mergeCell ref="Q24:Q25"/>
    <mergeCell ref="AD24:AD25"/>
    <mergeCell ref="AE24:AE25"/>
    <mergeCell ref="T24:T25"/>
    <mergeCell ref="U24:U25"/>
    <mergeCell ref="V24:V25"/>
    <mergeCell ref="W24:W25"/>
    <mergeCell ref="H24:H25"/>
    <mergeCell ref="I24:I25"/>
    <mergeCell ref="J24:J25"/>
    <mergeCell ref="K24:K25"/>
    <mergeCell ref="L24:L25"/>
    <mergeCell ref="M24:M25"/>
    <mergeCell ref="AY21:AY22"/>
    <mergeCell ref="AZ21:AZ22"/>
    <mergeCell ref="BA21:BA22"/>
    <mergeCell ref="BB21:BB22"/>
    <mergeCell ref="R24:R25"/>
    <mergeCell ref="S24:S25"/>
    <mergeCell ref="X24:X25"/>
    <mergeCell ref="Y24:Y25"/>
    <mergeCell ref="AL24:AL25"/>
    <mergeCell ref="AM24:AM25"/>
    <mergeCell ref="BC21:BC22"/>
    <mergeCell ref="C24:C25"/>
    <mergeCell ref="D24:D25"/>
    <mergeCell ref="E24:E25"/>
    <mergeCell ref="F24:F25"/>
    <mergeCell ref="G24:G25"/>
    <mergeCell ref="AS21:AS22"/>
    <mergeCell ref="AT21:AT22"/>
    <mergeCell ref="AU21:AU22"/>
    <mergeCell ref="AV21:AV22"/>
    <mergeCell ref="AQ21:AQ22"/>
    <mergeCell ref="AR21:AR22"/>
    <mergeCell ref="AI21:AI22"/>
    <mergeCell ref="AJ21:AJ22"/>
    <mergeCell ref="AK21:AK22"/>
    <mergeCell ref="AL21:AL22"/>
    <mergeCell ref="AC21:AC22"/>
    <mergeCell ref="AD21:AD22"/>
    <mergeCell ref="AE21:AE22"/>
    <mergeCell ref="AF21:AF22"/>
    <mergeCell ref="AW21:AW22"/>
    <mergeCell ref="AX21:AX22"/>
    <mergeCell ref="AM21:AM22"/>
    <mergeCell ref="AN21:AN22"/>
    <mergeCell ref="AO21:AO22"/>
    <mergeCell ref="AP21:AP22"/>
    <mergeCell ref="U21:U22"/>
    <mergeCell ref="V21:V22"/>
    <mergeCell ref="W21:W22"/>
    <mergeCell ref="X21:X22"/>
    <mergeCell ref="AA21:AA22"/>
    <mergeCell ref="AB21:AB22"/>
    <mergeCell ref="I21:I22"/>
    <mergeCell ref="J21:J22"/>
    <mergeCell ref="K21:K22"/>
    <mergeCell ref="L21:L22"/>
    <mergeCell ref="Y21:Y22"/>
    <mergeCell ref="Z21:Z22"/>
    <mergeCell ref="O21:O22"/>
    <mergeCell ref="P21:P22"/>
    <mergeCell ref="Q21:Q22"/>
    <mergeCell ref="R21:R22"/>
    <mergeCell ref="C21:C22"/>
    <mergeCell ref="D21:D22"/>
    <mergeCell ref="E21:E22"/>
    <mergeCell ref="F21:F22"/>
    <mergeCell ref="G21:G22"/>
    <mergeCell ref="H21:H22"/>
    <mergeCell ref="AX18:AX19"/>
    <mergeCell ref="AY18:AY19"/>
    <mergeCell ref="AZ18:AZ19"/>
    <mergeCell ref="BA18:BA19"/>
    <mergeCell ref="M21:M22"/>
    <mergeCell ref="N21:N22"/>
    <mergeCell ref="S21:S22"/>
    <mergeCell ref="T21:T22"/>
    <mergeCell ref="AG21:AG22"/>
    <mergeCell ref="AH21:AH22"/>
    <mergeCell ref="AV18:AV19"/>
    <mergeCell ref="AW18:AW19"/>
    <mergeCell ref="AN18:AN19"/>
    <mergeCell ref="AO18:AO19"/>
    <mergeCell ref="AP18:AP19"/>
    <mergeCell ref="AQ18:AQ19"/>
    <mergeCell ref="AH18:AH19"/>
    <mergeCell ref="AI18:AI19"/>
    <mergeCell ref="AJ18:AJ19"/>
    <mergeCell ref="AK18:AK19"/>
    <mergeCell ref="BB18:BB19"/>
    <mergeCell ref="BC18:BC19"/>
    <mergeCell ref="AR18:AR19"/>
    <mergeCell ref="AS18:AS19"/>
    <mergeCell ref="AT18:AT19"/>
    <mergeCell ref="AU18:AU19"/>
    <mergeCell ref="Z18:Z19"/>
    <mergeCell ref="AA18:AA19"/>
    <mergeCell ref="AB18:AB19"/>
    <mergeCell ref="AC18:AC19"/>
    <mergeCell ref="AF18:AF19"/>
    <mergeCell ref="AG18:AG19"/>
    <mergeCell ref="N18:N19"/>
    <mergeCell ref="O18:O19"/>
    <mergeCell ref="P18:P19"/>
    <mergeCell ref="Q18:Q19"/>
    <mergeCell ref="AD18:AD19"/>
    <mergeCell ref="AE18:AE19"/>
    <mergeCell ref="T18:T19"/>
    <mergeCell ref="U18:U19"/>
    <mergeCell ref="V18:V19"/>
    <mergeCell ref="W18:W19"/>
    <mergeCell ref="H18:H19"/>
    <mergeCell ref="I18:I19"/>
    <mergeCell ref="J18:J19"/>
    <mergeCell ref="K18:K19"/>
    <mergeCell ref="L18:L19"/>
    <mergeCell ref="M18:M19"/>
    <mergeCell ref="AY15:AY16"/>
    <mergeCell ref="AZ15:AZ16"/>
    <mergeCell ref="BA15:BA16"/>
    <mergeCell ref="BB15:BB16"/>
    <mergeCell ref="R18:R19"/>
    <mergeCell ref="S18:S19"/>
    <mergeCell ref="X18:X19"/>
    <mergeCell ref="Y18:Y19"/>
    <mergeCell ref="AL18:AL19"/>
    <mergeCell ref="AM18:AM19"/>
    <mergeCell ref="BC15:BC16"/>
    <mergeCell ref="C18:C19"/>
    <mergeCell ref="D18:D19"/>
    <mergeCell ref="E18:E19"/>
    <mergeCell ref="F18:F19"/>
    <mergeCell ref="G18:G19"/>
    <mergeCell ref="AS15:AS16"/>
    <mergeCell ref="AT15:AT16"/>
    <mergeCell ref="AU15:AU16"/>
    <mergeCell ref="AV15:AV16"/>
    <mergeCell ref="AQ15:AQ16"/>
    <mergeCell ref="AR15:AR16"/>
    <mergeCell ref="AI15:AI16"/>
    <mergeCell ref="AJ15:AJ16"/>
    <mergeCell ref="AK15:AK16"/>
    <mergeCell ref="AL15:AL16"/>
    <mergeCell ref="AC15:AC16"/>
    <mergeCell ref="AD15:AD16"/>
    <mergeCell ref="AE15:AE16"/>
    <mergeCell ref="AF15:AF16"/>
    <mergeCell ref="AW15:AW16"/>
    <mergeCell ref="AX15:AX16"/>
    <mergeCell ref="AM15:AM16"/>
    <mergeCell ref="AN15:AN16"/>
    <mergeCell ref="AO15:AO16"/>
    <mergeCell ref="AP15:AP16"/>
    <mergeCell ref="S15:S16"/>
    <mergeCell ref="T15:T16"/>
    <mergeCell ref="AG15:AG16"/>
    <mergeCell ref="AH15:AH16"/>
    <mergeCell ref="U15:U16"/>
    <mergeCell ref="V15:V16"/>
    <mergeCell ref="W15:W16"/>
    <mergeCell ref="X15:X16"/>
    <mergeCell ref="AA15:AA16"/>
    <mergeCell ref="AB15:AB16"/>
    <mergeCell ref="I15:I16"/>
    <mergeCell ref="J15:J16"/>
    <mergeCell ref="K15:K16"/>
    <mergeCell ref="L15:L16"/>
    <mergeCell ref="Y15:Y16"/>
    <mergeCell ref="Z15:Z16"/>
    <mergeCell ref="O15:O16"/>
    <mergeCell ref="P15:P16"/>
    <mergeCell ref="Q15:Q16"/>
    <mergeCell ref="R15:R16"/>
    <mergeCell ref="AY12:AY13"/>
    <mergeCell ref="AZ12:AZ13"/>
    <mergeCell ref="M15:M16"/>
    <mergeCell ref="N15:N16"/>
    <mergeCell ref="C15:C16"/>
    <mergeCell ref="D15:D16"/>
    <mergeCell ref="E15:E16"/>
    <mergeCell ref="F15:F16"/>
    <mergeCell ref="G15:G16"/>
    <mergeCell ref="H15:H16"/>
    <mergeCell ref="AM12:AM13"/>
    <mergeCell ref="AN12:AN13"/>
    <mergeCell ref="BC12:BC13"/>
    <mergeCell ref="D14:BC14"/>
    <mergeCell ref="AS12:AS13"/>
    <mergeCell ref="AT12:AT13"/>
    <mergeCell ref="AU12:AU13"/>
    <mergeCell ref="AV12:AV13"/>
    <mergeCell ref="AQ12:AQ13"/>
    <mergeCell ref="AR12:AR13"/>
    <mergeCell ref="AK12:AK13"/>
    <mergeCell ref="AL12:AL13"/>
    <mergeCell ref="BA12:BA13"/>
    <mergeCell ref="BB12:BB13"/>
    <mergeCell ref="W12:W13"/>
    <mergeCell ref="X12:X13"/>
    <mergeCell ref="Y12:Y13"/>
    <mergeCell ref="Z12:Z13"/>
    <mergeCell ref="AW12:AW13"/>
    <mergeCell ref="AX12:AX13"/>
    <mergeCell ref="V12:V13"/>
    <mergeCell ref="AA12:AA13"/>
    <mergeCell ref="AO12:AO13"/>
    <mergeCell ref="AP12:AP13"/>
    <mergeCell ref="AE12:AE13"/>
    <mergeCell ref="AF12:AF13"/>
    <mergeCell ref="AG12:AG13"/>
    <mergeCell ref="AH12:AH13"/>
    <mergeCell ref="AI12:AI13"/>
    <mergeCell ref="AJ12:AJ13"/>
    <mergeCell ref="C12:C13"/>
    <mergeCell ref="D12:D13"/>
    <mergeCell ref="E12:E13"/>
    <mergeCell ref="F12:F13"/>
    <mergeCell ref="AD12:AD13"/>
    <mergeCell ref="Q12:Q13"/>
    <mergeCell ref="R12:R13"/>
    <mergeCell ref="S12:S13"/>
    <mergeCell ref="T12:T13"/>
    <mergeCell ref="U12:U13"/>
    <mergeCell ref="Y10:Y11"/>
    <mergeCell ref="Z10:Z11"/>
    <mergeCell ref="AA10:AA11"/>
    <mergeCell ref="AB10:AB11"/>
    <mergeCell ref="AC10:AC11"/>
    <mergeCell ref="AD10:AD11"/>
    <mergeCell ref="M12:M13"/>
    <mergeCell ref="K12:K13"/>
    <mergeCell ref="AG10:AG11"/>
    <mergeCell ref="AH10:AH11"/>
    <mergeCell ref="N12:N13"/>
    <mergeCell ref="O12:O13"/>
    <mergeCell ref="P12:P13"/>
    <mergeCell ref="AB12:AB13"/>
    <mergeCell ref="AC12:AC13"/>
    <mergeCell ref="L12:L13"/>
    <mergeCell ref="BA10:BA11"/>
    <mergeCell ref="BB10:BB11"/>
    <mergeCell ref="AU10:AU11"/>
    <mergeCell ref="AN10:AN11"/>
    <mergeCell ref="AO10:AO11"/>
    <mergeCell ref="AT10:AT11"/>
    <mergeCell ref="AR10:AR11"/>
    <mergeCell ref="AS10:AS11"/>
    <mergeCell ref="AP10:AP11"/>
    <mergeCell ref="G12:G13"/>
    <mergeCell ref="H12:H13"/>
    <mergeCell ref="I12:I13"/>
    <mergeCell ref="J12:J13"/>
    <mergeCell ref="BC10:BC11"/>
    <mergeCell ref="AV10:AV11"/>
    <mergeCell ref="AW10:AW11"/>
    <mergeCell ref="AX10:AX11"/>
    <mergeCell ref="AY10:AY11"/>
    <mergeCell ref="AZ10:AZ11"/>
    <mergeCell ref="AE10:AE11"/>
    <mergeCell ref="AF10:AF11"/>
    <mergeCell ref="AQ10:AQ11"/>
    <mergeCell ref="AJ10:AJ11"/>
    <mergeCell ref="AM10:AM11"/>
    <mergeCell ref="AI10:AI11"/>
    <mergeCell ref="AK10:AK11"/>
    <mergeCell ref="AL10:AL11"/>
    <mergeCell ref="W10:W11"/>
    <mergeCell ref="X10:X11"/>
    <mergeCell ref="U10:U11"/>
    <mergeCell ref="V10:V11"/>
    <mergeCell ref="Q10:Q11"/>
    <mergeCell ref="R10:R11"/>
    <mergeCell ref="S10:S11"/>
    <mergeCell ref="T10:T11"/>
    <mergeCell ref="L10:L11"/>
    <mergeCell ref="M10:M11"/>
    <mergeCell ref="O10:O11"/>
    <mergeCell ref="P10:P11"/>
    <mergeCell ref="C10:C11"/>
    <mergeCell ref="D10:D11"/>
    <mergeCell ref="E10:E11"/>
    <mergeCell ref="F10:F11"/>
    <mergeCell ref="AS8:AS9"/>
    <mergeCell ref="AT8:AT9"/>
    <mergeCell ref="AH8:AH9"/>
    <mergeCell ref="AI8:AI9"/>
    <mergeCell ref="AP8:AP9"/>
    <mergeCell ref="AQ8:AQ9"/>
    <mergeCell ref="AJ8:AJ9"/>
    <mergeCell ref="AK8:AK9"/>
    <mergeCell ref="AL8:AL9"/>
    <mergeCell ref="AM8:AM9"/>
    <mergeCell ref="AU8:AU9"/>
    <mergeCell ref="AN8:AN9"/>
    <mergeCell ref="AO8:AO9"/>
    <mergeCell ref="G10:G11"/>
    <mergeCell ref="H10:H11"/>
    <mergeCell ref="I10:I11"/>
    <mergeCell ref="J10:J11"/>
    <mergeCell ref="N10:N11"/>
    <mergeCell ref="K10:K11"/>
    <mergeCell ref="AR8:AR9"/>
    <mergeCell ref="BC8:BC9"/>
    <mergeCell ref="AV8:AV9"/>
    <mergeCell ref="AW8:AW9"/>
    <mergeCell ref="AX8:AX9"/>
    <mergeCell ref="AY8:AY9"/>
    <mergeCell ref="AZ8:AZ9"/>
    <mergeCell ref="BA8:BA9"/>
    <mergeCell ref="BB8:BB9"/>
    <mergeCell ref="AF8:AF9"/>
    <mergeCell ref="AG8:AG9"/>
    <mergeCell ref="Z8:Z9"/>
    <mergeCell ref="AA8:AA9"/>
    <mergeCell ref="AB8:AB9"/>
    <mergeCell ref="AC8:AC9"/>
    <mergeCell ref="AD8:AD9"/>
    <mergeCell ref="AE8:AE9"/>
    <mergeCell ref="P8:P9"/>
    <mergeCell ref="Q8:Q9"/>
    <mergeCell ref="H8:H9"/>
    <mergeCell ref="I8:I9"/>
    <mergeCell ref="J8:J9"/>
    <mergeCell ref="K8:K9"/>
    <mergeCell ref="M8:M9"/>
    <mergeCell ref="N8:N9"/>
    <mergeCell ref="V8:V9"/>
    <mergeCell ref="W8:W9"/>
    <mergeCell ref="T8:T9"/>
    <mergeCell ref="U8:U9"/>
    <mergeCell ref="C8:C9"/>
    <mergeCell ref="D8:D9"/>
    <mergeCell ref="E8:E9"/>
    <mergeCell ref="F8:F9"/>
    <mergeCell ref="L8:L9"/>
    <mergeCell ref="G8:G9"/>
    <mergeCell ref="AU6:AU7"/>
    <mergeCell ref="AN6:AN7"/>
    <mergeCell ref="AO6:AO7"/>
    <mergeCell ref="AR6:AR7"/>
    <mergeCell ref="AH6:AH7"/>
    <mergeCell ref="AI6:AI7"/>
    <mergeCell ref="AP6:AP7"/>
    <mergeCell ref="AQ6:AQ7"/>
    <mergeCell ref="AJ6:AJ7"/>
    <mergeCell ref="AK6:AK7"/>
    <mergeCell ref="AL6:AL7"/>
    <mergeCell ref="AM6:AM7"/>
    <mergeCell ref="O8:O9"/>
    <mergeCell ref="AT6:AT7"/>
    <mergeCell ref="X8:X9"/>
    <mergeCell ref="Y8:Y9"/>
    <mergeCell ref="R8:R9"/>
    <mergeCell ref="S8:S9"/>
    <mergeCell ref="AF6:AF7"/>
    <mergeCell ref="AG6:AG7"/>
    <mergeCell ref="BC6:BC7"/>
    <mergeCell ref="AV6:AV7"/>
    <mergeCell ref="AW6:AW7"/>
    <mergeCell ref="AX6:AX7"/>
    <mergeCell ref="AY6:AY7"/>
    <mergeCell ref="AZ6:AZ7"/>
    <mergeCell ref="BA6:BA7"/>
    <mergeCell ref="BB6:BB7"/>
    <mergeCell ref="R6:R7"/>
    <mergeCell ref="S6:S7"/>
    <mergeCell ref="AB6:AB7"/>
    <mergeCell ref="AC6:AC7"/>
    <mergeCell ref="AD6:AD7"/>
    <mergeCell ref="AE6:AE7"/>
    <mergeCell ref="N6:N7"/>
    <mergeCell ref="O6:O7"/>
    <mergeCell ref="AS6:AS7"/>
    <mergeCell ref="U6:U7"/>
    <mergeCell ref="V6:V7"/>
    <mergeCell ref="W6:W7"/>
    <mergeCell ref="X6:X7"/>
    <mergeCell ref="Y6:Y7"/>
    <mergeCell ref="Z6:Z7"/>
    <mergeCell ref="AA6:AA7"/>
    <mergeCell ref="H6:H7"/>
    <mergeCell ref="I6:I7"/>
    <mergeCell ref="J6:J7"/>
    <mergeCell ref="K6:K7"/>
    <mergeCell ref="L6:L7"/>
    <mergeCell ref="M6:M7"/>
    <mergeCell ref="AD3:AG3"/>
    <mergeCell ref="AH3:AH4"/>
    <mergeCell ref="AI3:AK3"/>
    <mergeCell ref="C6:C7"/>
    <mergeCell ref="D6:D7"/>
    <mergeCell ref="E6:E7"/>
    <mergeCell ref="F6:F7"/>
    <mergeCell ref="P6:P7"/>
    <mergeCell ref="Q6:Q7"/>
    <mergeCell ref="G6:G7"/>
    <mergeCell ref="M3:O3"/>
    <mergeCell ref="Q3:T3"/>
    <mergeCell ref="AY3:AY4"/>
    <mergeCell ref="AZ3:BC3"/>
    <mergeCell ref="AL3:AL4"/>
    <mergeCell ref="AM3:AP3"/>
    <mergeCell ref="AQ3:AT3"/>
    <mergeCell ref="AU3:AU4"/>
    <mergeCell ref="AV3:AX3"/>
    <mergeCell ref="AC3:AC4"/>
    <mergeCell ref="U3:U4"/>
    <mergeCell ref="V3:X3"/>
    <mergeCell ref="Y3:Y4"/>
    <mergeCell ref="Z3:AB3"/>
    <mergeCell ref="C2:S2"/>
    <mergeCell ref="C3:C5"/>
    <mergeCell ref="D3:G3"/>
    <mergeCell ref="H3:H4"/>
    <mergeCell ref="I3:K3"/>
    <mergeCell ref="L3:L4"/>
  </mergeCells>
  <phoneticPr fontId="0" type="noConversion"/>
  <pageMargins left="0.26" right="0.28000000000000003" top="0.98425196850393704" bottom="0.98425196850393704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V110"/>
  <sheetViews>
    <sheetView showZeros="0" tabSelected="1" zoomScale="90" zoomScaleNormal="112" workbookViewId="0">
      <pane xSplit="17" ySplit="6" topLeftCell="R7" activePane="bottomRight" state="frozen"/>
      <selection pane="topRight" activeCell="Q1" sqref="Q1"/>
      <selection pane="bottomLeft" activeCell="A7" sqref="A7"/>
      <selection pane="bottomRight" activeCell="G24" sqref="G24"/>
    </sheetView>
  </sheetViews>
  <sheetFormatPr defaultColWidth="14.6640625" defaultRowHeight="14.25" customHeight="1"/>
  <cols>
    <col min="1" max="1" width="3.33203125" style="26" customWidth="1"/>
    <col min="2" max="2" width="11.6640625" style="26" customWidth="1"/>
    <col min="3" max="3" width="31.5" style="26" customWidth="1"/>
    <col min="4" max="4" width="4.5" style="26" customWidth="1"/>
    <col min="5" max="5" width="4.33203125" style="26" customWidth="1"/>
    <col min="6" max="7" width="6.1640625" style="26" customWidth="1"/>
    <col min="8" max="8" width="7.6640625" style="26" customWidth="1"/>
    <col min="9" max="9" width="5.5" style="26" customWidth="1"/>
    <col min="10" max="10" width="8.1640625" style="26" customWidth="1"/>
    <col min="11" max="12" width="7" style="26" customWidth="1"/>
    <col min="13" max="13" width="5.83203125" style="26" customWidth="1"/>
    <col min="14" max="14" width="6.1640625" style="26" customWidth="1"/>
    <col min="15" max="15" width="5.83203125" style="26" customWidth="1"/>
    <col min="16" max="16" width="5.1640625" style="26" customWidth="1"/>
    <col min="17" max="17" width="5.83203125" style="26" customWidth="1"/>
    <col min="18" max="18" width="7" style="26" customWidth="1"/>
    <col min="19" max="19" width="5.33203125" style="26" customWidth="1"/>
    <col min="20" max="20" width="6.6640625" style="26" customWidth="1"/>
    <col min="21" max="21" width="5.83203125" style="26" customWidth="1"/>
    <col min="22" max="22" width="6.6640625" style="26" customWidth="1"/>
    <col min="23" max="23" width="4.6640625" style="26" customWidth="1"/>
    <col min="24" max="24" width="5.1640625" style="26" customWidth="1"/>
    <col min="25" max="25" width="6" style="26" customWidth="1"/>
    <col min="26" max="26" width="4.6640625" style="26" customWidth="1"/>
    <col min="27" max="27" width="5.33203125" style="26" customWidth="1"/>
    <col min="28" max="28" width="6.1640625" style="26" customWidth="1"/>
    <col min="29" max="29" width="5.1640625" style="26" customWidth="1"/>
    <col min="30" max="30" width="7.1640625" style="26" customWidth="1"/>
    <col min="31" max="31" width="5.33203125" style="26" customWidth="1"/>
    <col min="32" max="32" width="5.6640625" style="26" customWidth="1"/>
    <col min="33" max="33" width="4.6640625" style="26" customWidth="1"/>
    <col min="34" max="34" width="5.6640625" style="26" customWidth="1"/>
    <col min="35" max="37" width="5.1640625" style="26" customWidth="1"/>
    <col min="38" max="38" width="7.6640625" style="26" customWidth="1"/>
    <col min="39" max="39" width="6.83203125" style="26" customWidth="1"/>
    <col min="40" max="40" width="6.5" style="26" customWidth="1"/>
    <col min="41" max="41" width="6" style="26" customWidth="1"/>
    <col min="42" max="42" width="5.83203125" style="26" customWidth="1"/>
    <col min="43" max="47" width="4.6640625" style="26" customWidth="1"/>
    <col min="48" max="49" width="6.1640625" style="26" customWidth="1"/>
    <col min="50" max="50" width="5.6640625" style="26" customWidth="1"/>
    <col min="51" max="51" width="5.83203125" style="26" customWidth="1"/>
    <col min="52" max="52" width="5.6640625" style="26" customWidth="1"/>
    <col min="53" max="54" width="4.6640625" style="26" customWidth="1"/>
    <col min="55" max="56" width="5.1640625" style="26" customWidth="1"/>
    <col min="57" max="57" width="4.6640625" style="26" customWidth="1"/>
    <col min="58" max="58" width="6.1640625" style="26" customWidth="1"/>
    <col min="59" max="59" width="5" style="26" customWidth="1"/>
    <col min="60" max="60" width="7.33203125" style="26" customWidth="1"/>
    <col min="61" max="62" width="6" style="26" customWidth="1"/>
    <col min="63" max="67" width="4.6640625" style="26" customWidth="1"/>
    <col min="68" max="68" width="6.1640625" style="26" customWidth="1"/>
    <col min="69" max="69" width="5.6640625" style="26" customWidth="1"/>
    <col min="70" max="70" width="7.33203125" style="26" customWidth="1"/>
    <col min="71" max="71" width="5.5" style="26" customWidth="1"/>
    <col min="72" max="72" width="6.5" style="26" customWidth="1"/>
    <col min="73" max="77" width="4.6640625" style="26" customWidth="1"/>
    <col min="78" max="78" width="6.1640625" style="26" customWidth="1"/>
    <col min="79" max="79" width="5" style="26" customWidth="1"/>
    <col min="80" max="80" width="7.33203125" style="26" customWidth="1"/>
    <col min="81" max="81" width="5.5" style="26" customWidth="1"/>
    <col min="82" max="82" width="5.6640625" style="26" customWidth="1"/>
    <col min="83" max="87" width="4.6640625" style="26" customWidth="1"/>
    <col min="88" max="88" width="6.1640625" style="26" customWidth="1"/>
    <col min="89" max="89" width="4.6640625" style="26" customWidth="1"/>
    <col min="90" max="90" width="7.33203125" style="26" customWidth="1"/>
    <col min="91" max="91" width="5.33203125" style="26" customWidth="1"/>
    <col min="92" max="92" width="6" style="26" customWidth="1"/>
    <col min="93" max="97" width="4.6640625" style="26" customWidth="1"/>
    <col min="98" max="98" width="5.5" style="26" customWidth="1"/>
    <col min="99" max="99" width="7.5" style="91" customWidth="1"/>
    <col min="100" max="100" width="13.83203125" style="91" customWidth="1"/>
    <col min="101" max="16384" width="14.6640625" style="26"/>
  </cols>
  <sheetData>
    <row r="1" spans="1:100" ht="12.75" customHeight="1">
      <c r="A1" s="366"/>
      <c r="B1" s="346" t="s">
        <v>48</v>
      </c>
      <c r="C1" s="367" t="s">
        <v>309</v>
      </c>
      <c r="D1" s="353" t="s">
        <v>90</v>
      </c>
      <c r="E1" s="353"/>
      <c r="F1" s="353"/>
      <c r="G1" s="353"/>
      <c r="H1" s="353" t="s">
        <v>310</v>
      </c>
      <c r="I1" s="353"/>
      <c r="J1" s="353"/>
      <c r="K1" s="353"/>
      <c r="L1" s="353"/>
      <c r="M1" s="353"/>
      <c r="N1" s="353"/>
      <c r="O1" s="353"/>
      <c r="P1" s="353"/>
      <c r="Q1" s="353"/>
      <c r="R1" s="363"/>
      <c r="S1" s="364"/>
      <c r="T1" s="364"/>
      <c r="U1" s="364"/>
      <c r="V1" s="364"/>
      <c r="W1" s="364"/>
      <c r="X1" s="364"/>
      <c r="Y1" s="364"/>
      <c r="Z1" s="364"/>
      <c r="AA1" s="364"/>
      <c r="AB1" s="364"/>
      <c r="AC1" s="364"/>
      <c r="AD1" s="364"/>
      <c r="AE1" s="364"/>
      <c r="AF1" s="364"/>
      <c r="AG1" s="364"/>
      <c r="AH1" s="364"/>
      <c r="AI1" s="364"/>
      <c r="AJ1" s="364"/>
      <c r="AK1" s="36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30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354" t="s">
        <v>311</v>
      </c>
      <c r="CU1" s="357" t="s">
        <v>312</v>
      </c>
      <c r="CV1" s="358"/>
    </row>
    <row r="2" spans="1:100" ht="18.75" customHeight="1">
      <c r="A2" s="366"/>
      <c r="B2" s="346"/>
      <c r="C2" s="367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46" t="s">
        <v>91</v>
      </c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 t="s">
        <v>92</v>
      </c>
      <c r="AM2" s="346"/>
      <c r="AN2" s="346"/>
      <c r="AO2" s="346"/>
      <c r="AP2" s="346"/>
      <c r="AQ2" s="346"/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F2" s="346" t="s">
        <v>93</v>
      </c>
      <c r="BG2" s="346"/>
      <c r="BH2" s="346"/>
      <c r="BI2" s="346"/>
      <c r="BJ2" s="346"/>
      <c r="BK2" s="346"/>
      <c r="BL2" s="346"/>
      <c r="BM2" s="346"/>
      <c r="BN2" s="346"/>
      <c r="BO2" s="346"/>
      <c r="BP2" s="346"/>
      <c r="BQ2" s="346"/>
      <c r="BR2" s="346"/>
      <c r="BS2" s="346"/>
      <c r="BT2" s="346"/>
      <c r="BU2" s="346"/>
      <c r="BV2" s="346"/>
      <c r="BW2" s="346"/>
      <c r="BX2" s="346"/>
      <c r="BY2" s="346"/>
      <c r="BZ2" s="346" t="s">
        <v>94</v>
      </c>
      <c r="CA2" s="346"/>
      <c r="CB2" s="346"/>
      <c r="CC2" s="346"/>
      <c r="CD2" s="346"/>
      <c r="CE2" s="346"/>
      <c r="CF2" s="346"/>
      <c r="CG2" s="346"/>
      <c r="CH2" s="346"/>
      <c r="CI2" s="346"/>
      <c r="CJ2" s="346"/>
      <c r="CK2" s="346"/>
      <c r="CL2" s="346"/>
      <c r="CM2" s="346"/>
      <c r="CN2" s="346"/>
      <c r="CO2" s="346"/>
      <c r="CP2" s="346"/>
      <c r="CQ2" s="346"/>
      <c r="CR2" s="346"/>
      <c r="CS2" s="346"/>
      <c r="CT2" s="355"/>
      <c r="CU2" s="359"/>
      <c r="CV2" s="360"/>
    </row>
    <row r="3" spans="1:100" ht="25.5" customHeight="1">
      <c r="A3" s="366"/>
      <c r="B3" s="346"/>
      <c r="C3" s="367"/>
      <c r="D3" s="349" t="s">
        <v>95</v>
      </c>
      <c r="E3" s="349" t="s">
        <v>96</v>
      </c>
      <c r="F3" s="349" t="s">
        <v>97</v>
      </c>
      <c r="G3" s="349" t="s">
        <v>313</v>
      </c>
      <c r="H3" s="351" t="s">
        <v>314</v>
      </c>
      <c r="I3" s="349" t="s">
        <v>98</v>
      </c>
      <c r="J3" s="353" t="s">
        <v>315</v>
      </c>
      <c r="K3" s="353"/>
      <c r="L3" s="353"/>
      <c r="M3" s="353"/>
      <c r="N3" s="353"/>
      <c r="O3" s="353"/>
      <c r="P3" s="353"/>
      <c r="Q3" s="353"/>
      <c r="R3" s="346" t="s">
        <v>100</v>
      </c>
      <c r="S3" s="346"/>
      <c r="T3" s="346"/>
      <c r="U3" s="346"/>
      <c r="V3" s="346"/>
      <c r="W3" s="346"/>
      <c r="X3" s="346"/>
      <c r="Y3" s="346"/>
      <c r="Z3" s="346"/>
      <c r="AA3" s="346"/>
      <c r="AB3" s="346" t="s">
        <v>101</v>
      </c>
      <c r="AC3" s="346"/>
      <c r="AD3" s="346"/>
      <c r="AE3" s="346"/>
      <c r="AF3" s="346"/>
      <c r="AG3" s="346"/>
      <c r="AH3" s="346"/>
      <c r="AI3" s="346"/>
      <c r="AJ3" s="346"/>
      <c r="AK3" s="346"/>
      <c r="AL3" s="346" t="s">
        <v>102</v>
      </c>
      <c r="AM3" s="346"/>
      <c r="AN3" s="346"/>
      <c r="AO3" s="346"/>
      <c r="AP3" s="346"/>
      <c r="AQ3" s="346"/>
      <c r="AR3" s="346"/>
      <c r="AS3" s="346"/>
      <c r="AT3" s="346"/>
      <c r="AU3" s="346"/>
      <c r="AV3" s="346" t="s">
        <v>103</v>
      </c>
      <c r="AW3" s="346"/>
      <c r="AX3" s="346"/>
      <c r="AY3" s="346"/>
      <c r="AZ3" s="346"/>
      <c r="BA3" s="346"/>
      <c r="BB3" s="346"/>
      <c r="BC3" s="346"/>
      <c r="BD3" s="346"/>
      <c r="BE3" s="346"/>
      <c r="BF3" s="346" t="s">
        <v>104</v>
      </c>
      <c r="BG3" s="346"/>
      <c r="BH3" s="346"/>
      <c r="BI3" s="346"/>
      <c r="BJ3" s="346"/>
      <c r="BK3" s="346"/>
      <c r="BL3" s="346"/>
      <c r="BM3" s="346"/>
      <c r="BN3" s="346"/>
      <c r="BO3" s="346"/>
      <c r="BP3" s="346" t="s">
        <v>105</v>
      </c>
      <c r="BQ3" s="346"/>
      <c r="BR3" s="346"/>
      <c r="BS3" s="346"/>
      <c r="BT3" s="346"/>
      <c r="BU3" s="346"/>
      <c r="BV3" s="346"/>
      <c r="BW3" s="346"/>
      <c r="BX3" s="346"/>
      <c r="BY3" s="346"/>
      <c r="BZ3" s="346" t="s">
        <v>106</v>
      </c>
      <c r="CA3" s="346"/>
      <c r="CB3" s="346"/>
      <c r="CC3" s="346"/>
      <c r="CD3" s="346"/>
      <c r="CE3" s="346"/>
      <c r="CF3" s="346"/>
      <c r="CG3" s="346"/>
      <c r="CH3" s="346"/>
      <c r="CI3" s="346"/>
      <c r="CJ3" s="346" t="s">
        <v>107</v>
      </c>
      <c r="CK3" s="346"/>
      <c r="CL3" s="346"/>
      <c r="CM3" s="346"/>
      <c r="CN3" s="346"/>
      <c r="CO3" s="346"/>
      <c r="CP3" s="346"/>
      <c r="CQ3" s="346"/>
      <c r="CR3" s="346"/>
      <c r="CS3" s="346"/>
      <c r="CT3" s="355"/>
      <c r="CU3" s="359"/>
      <c r="CV3" s="360"/>
    </row>
    <row r="4" spans="1:100" ht="12.75" customHeight="1">
      <c r="A4" s="366"/>
      <c r="B4" s="346"/>
      <c r="C4" s="367"/>
      <c r="D4" s="349"/>
      <c r="E4" s="349"/>
      <c r="F4" s="349"/>
      <c r="G4" s="349"/>
      <c r="H4" s="369"/>
      <c r="I4" s="349"/>
      <c r="J4" s="346" t="s">
        <v>108</v>
      </c>
      <c r="K4" s="346" t="s">
        <v>109</v>
      </c>
      <c r="L4" s="346"/>
      <c r="M4" s="346"/>
      <c r="N4" s="346"/>
      <c r="O4" s="346"/>
      <c r="P4" s="346"/>
      <c r="Q4" s="346"/>
      <c r="R4" s="28"/>
      <c r="S4" s="29"/>
      <c r="T4" s="29">
        <v>17</v>
      </c>
      <c r="U4" s="29" t="s">
        <v>304</v>
      </c>
      <c r="V4" s="29"/>
      <c r="W4" s="29"/>
      <c r="X4" s="29"/>
      <c r="Y4" s="29"/>
      <c r="Z4" s="29"/>
      <c r="AA4" s="30"/>
      <c r="AB4" s="28"/>
      <c r="AC4" s="29"/>
      <c r="AD4" s="29"/>
      <c r="AE4" s="29">
        <v>22</v>
      </c>
      <c r="AF4" s="29" t="s">
        <v>252</v>
      </c>
      <c r="AG4" s="29"/>
      <c r="AH4" s="29"/>
      <c r="AI4" s="29"/>
      <c r="AJ4" s="29"/>
      <c r="AK4" s="29"/>
      <c r="AL4" s="28"/>
      <c r="AM4" s="29"/>
      <c r="AN4" s="29"/>
      <c r="AO4" s="29">
        <v>16</v>
      </c>
      <c r="AP4" s="29" t="s">
        <v>252</v>
      </c>
      <c r="AQ4" s="29"/>
      <c r="AR4" s="29"/>
      <c r="AS4" s="29"/>
      <c r="AT4" s="29"/>
      <c r="AU4" s="30"/>
      <c r="AV4" s="28"/>
      <c r="AW4" s="29"/>
      <c r="AX4" s="29"/>
      <c r="AY4" s="29">
        <v>18</v>
      </c>
      <c r="AZ4" s="29" t="s">
        <v>304</v>
      </c>
      <c r="BA4" s="29"/>
      <c r="BB4" s="29"/>
      <c r="BC4" s="29"/>
      <c r="BD4" s="29"/>
      <c r="BE4" s="30"/>
      <c r="BF4" s="28"/>
      <c r="BG4" s="29"/>
      <c r="BH4" s="29"/>
      <c r="BI4" s="29">
        <v>14</v>
      </c>
      <c r="BJ4" s="29" t="s">
        <v>304</v>
      </c>
      <c r="BK4" s="29"/>
      <c r="BL4" s="29"/>
      <c r="BM4" s="29"/>
      <c r="BN4" s="29"/>
      <c r="BO4" s="30"/>
      <c r="BP4" s="28"/>
      <c r="BQ4" s="29"/>
      <c r="BR4" s="29"/>
      <c r="BS4" s="29">
        <v>15</v>
      </c>
      <c r="BT4" s="29" t="s">
        <v>304</v>
      </c>
      <c r="BU4" s="29"/>
      <c r="BV4" s="29"/>
      <c r="BW4" s="29"/>
      <c r="BX4" s="29"/>
      <c r="BY4" s="30"/>
      <c r="BZ4" s="28"/>
      <c r="CA4" s="29"/>
      <c r="CB4" s="29"/>
      <c r="CC4" s="29">
        <v>13</v>
      </c>
      <c r="CD4" s="29" t="s">
        <v>304</v>
      </c>
      <c r="CE4" s="29"/>
      <c r="CF4" s="29"/>
      <c r="CG4" s="29"/>
      <c r="CH4" s="29"/>
      <c r="CI4" s="30"/>
      <c r="CJ4" s="28"/>
      <c r="CK4" s="29"/>
      <c r="CL4" s="29"/>
      <c r="CM4" s="29">
        <v>9</v>
      </c>
      <c r="CN4" s="29" t="s">
        <v>304</v>
      </c>
      <c r="CO4" s="29"/>
      <c r="CP4" s="29"/>
      <c r="CQ4" s="29"/>
      <c r="CR4" s="29"/>
      <c r="CS4" s="30"/>
      <c r="CT4" s="355"/>
      <c r="CU4" s="361"/>
      <c r="CV4" s="362"/>
    </row>
    <row r="5" spans="1:100" ht="16.5" customHeight="1">
      <c r="A5" s="366"/>
      <c r="B5" s="346"/>
      <c r="C5" s="367"/>
      <c r="D5" s="349"/>
      <c r="E5" s="349"/>
      <c r="F5" s="349"/>
      <c r="G5" s="349"/>
      <c r="H5" s="369"/>
      <c r="I5" s="349"/>
      <c r="J5" s="346"/>
      <c r="K5" s="349" t="s">
        <v>316</v>
      </c>
      <c r="L5" s="349" t="s">
        <v>110</v>
      </c>
      <c r="M5" s="349" t="s">
        <v>111</v>
      </c>
      <c r="N5" s="349" t="s">
        <v>289</v>
      </c>
      <c r="O5" s="351" t="s">
        <v>317</v>
      </c>
      <c r="P5" s="349" t="s">
        <v>99</v>
      </c>
      <c r="Q5" s="349" t="s">
        <v>318</v>
      </c>
      <c r="R5" s="351" t="s">
        <v>314</v>
      </c>
      <c r="S5" s="351" t="s">
        <v>319</v>
      </c>
      <c r="T5" s="351" t="s">
        <v>320</v>
      </c>
      <c r="U5" s="346" t="s">
        <v>109</v>
      </c>
      <c r="V5" s="346"/>
      <c r="W5" s="346"/>
      <c r="X5" s="346"/>
      <c r="Y5" s="346"/>
      <c r="Z5" s="346"/>
      <c r="AA5" s="346"/>
      <c r="AB5" s="351" t="s">
        <v>314</v>
      </c>
      <c r="AC5" s="349" t="s">
        <v>319</v>
      </c>
      <c r="AD5" s="351" t="s">
        <v>320</v>
      </c>
      <c r="AE5" s="346" t="s">
        <v>109</v>
      </c>
      <c r="AF5" s="346"/>
      <c r="AG5" s="346"/>
      <c r="AH5" s="346"/>
      <c r="AI5" s="346"/>
      <c r="AJ5" s="346"/>
      <c r="AK5" s="346"/>
      <c r="AL5" s="349" t="s">
        <v>314</v>
      </c>
      <c r="AM5" s="349" t="s">
        <v>319</v>
      </c>
      <c r="AN5" s="349" t="s">
        <v>320</v>
      </c>
      <c r="AO5" s="346" t="s">
        <v>109</v>
      </c>
      <c r="AP5" s="346"/>
      <c r="AQ5" s="346"/>
      <c r="AR5" s="346"/>
      <c r="AS5" s="346"/>
      <c r="AT5" s="346"/>
      <c r="AU5" s="346"/>
      <c r="AV5" s="349" t="s">
        <v>314</v>
      </c>
      <c r="AW5" s="349" t="s">
        <v>319</v>
      </c>
      <c r="AX5" s="349" t="s">
        <v>320</v>
      </c>
      <c r="AY5" s="346" t="s">
        <v>109</v>
      </c>
      <c r="AZ5" s="346"/>
      <c r="BA5" s="346"/>
      <c r="BB5" s="346"/>
      <c r="BC5" s="346"/>
      <c r="BD5" s="346"/>
      <c r="BE5" s="346"/>
      <c r="BF5" s="349" t="s">
        <v>314</v>
      </c>
      <c r="BG5" s="349" t="s">
        <v>319</v>
      </c>
      <c r="BH5" s="349" t="s">
        <v>320</v>
      </c>
      <c r="BI5" s="346" t="s">
        <v>109</v>
      </c>
      <c r="BJ5" s="346"/>
      <c r="BK5" s="346"/>
      <c r="BL5" s="346"/>
      <c r="BM5" s="346"/>
      <c r="BN5" s="346"/>
      <c r="BO5" s="346"/>
      <c r="BP5" s="349" t="s">
        <v>314</v>
      </c>
      <c r="BQ5" s="349" t="s">
        <v>319</v>
      </c>
      <c r="BR5" s="349" t="s">
        <v>320</v>
      </c>
      <c r="BS5" s="346" t="s">
        <v>109</v>
      </c>
      <c r="BT5" s="346"/>
      <c r="BU5" s="346"/>
      <c r="BV5" s="346"/>
      <c r="BW5" s="346"/>
      <c r="BX5" s="346"/>
      <c r="BY5" s="346"/>
      <c r="BZ5" s="349" t="s">
        <v>314</v>
      </c>
      <c r="CA5" s="349" t="s">
        <v>319</v>
      </c>
      <c r="CB5" s="349" t="s">
        <v>320</v>
      </c>
      <c r="CC5" s="346" t="s">
        <v>109</v>
      </c>
      <c r="CD5" s="346"/>
      <c r="CE5" s="346"/>
      <c r="CF5" s="346"/>
      <c r="CG5" s="346"/>
      <c r="CH5" s="346"/>
      <c r="CI5" s="346"/>
      <c r="CJ5" s="349" t="s">
        <v>314</v>
      </c>
      <c r="CK5" s="349" t="s">
        <v>319</v>
      </c>
      <c r="CL5" s="349" t="s">
        <v>320</v>
      </c>
      <c r="CM5" s="346" t="s">
        <v>109</v>
      </c>
      <c r="CN5" s="346"/>
      <c r="CO5" s="346"/>
      <c r="CP5" s="346"/>
      <c r="CQ5" s="346"/>
      <c r="CR5" s="346"/>
      <c r="CS5" s="346"/>
      <c r="CT5" s="355"/>
      <c r="CU5" s="347" t="s">
        <v>112</v>
      </c>
      <c r="CV5" s="347" t="s">
        <v>113</v>
      </c>
    </row>
    <row r="6" spans="1:100" ht="71.25" customHeight="1">
      <c r="A6" s="366"/>
      <c r="B6" s="346"/>
      <c r="C6" s="367"/>
      <c r="D6" s="349"/>
      <c r="E6" s="349"/>
      <c r="F6" s="349"/>
      <c r="G6" s="349"/>
      <c r="H6" s="352"/>
      <c r="I6" s="349"/>
      <c r="J6" s="346"/>
      <c r="K6" s="349"/>
      <c r="L6" s="349"/>
      <c r="M6" s="349"/>
      <c r="N6" s="349"/>
      <c r="O6" s="352"/>
      <c r="P6" s="349"/>
      <c r="Q6" s="349"/>
      <c r="R6" s="352"/>
      <c r="S6" s="352"/>
      <c r="T6" s="352"/>
      <c r="U6" s="27" t="s">
        <v>316</v>
      </c>
      <c r="V6" s="27" t="s">
        <v>114</v>
      </c>
      <c r="W6" s="27" t="s">
        <v>111</v>
      </c>
      <c r="X6" s="27" t="s">
        <v>290</v>
      </c>
      <c r="Y6" s="27" t="s">
        <v>317</v>
      </c>
      <c r="Z6" s="27" t="s">
        <v>99</v>
      </c>
      <c r="AA6" s="27" t="s">
        <v>318</v>
      </c>
      <c r="AB6" s="352"/>
      <c r="AC6" s="350"/>
      <c r="AD6" s="352"/>
      <c r="AE6" s="27" t="s">
        <v>316</v>
      </c>
      <c r="AF6" s="27" t="s">
        <v>114</v>
      </c>
      <c r="AG6" s="27" t="s">
        <v>111</v>
      </c>
      <c r="AH6" s="27" t="s">
        <v>290</v>
      </c>
      <c r="AI6" s="27" t="s">
        <v>317</v>
      </c>
      <c r="AJ6" s="27" t="s">
        <v>99</v>
      </c>
      <c r="AK6" s="27" t="s">
        <v>318</v>
      </c>
      <c r="AL6" s="349"/>
      <c r="AM6" s="350"/>
      <c r="AN6" s="349"/>
      <c r="AO6" s="27" t="s">
        <v>316</v>
      </c>
      <c r="AP6" s="27" t="s">
        <v>114</v>
      </c>
      <c r="AQ6" s="27" t="s">
        <v>111</v>
      </c>
      <c r="AR6" s="27" t="s">
        <v>290</v>
      </c>
      <c r="AS6" s="27" t="s">
        <v>317</v>
      </c>
      <c r="AT6" s="27" t="s">
        <v>99</v>
      </c>
      <c r="AU6" s="27" t="s">
        <v>318</v>
      </c>
      <c r="AV6" s="349"/>
      <c r="AW6" s="350"/>
      <c r="AX6" s="349"/>
      <c r="AY6" s="27" t="s">
        <v>316</v>
      </c>
      <c r="AZ6" s="27" t="s">
        <v>114</v>
      </c>
      <c r="BA6" s="27" t="s">
        <v>111</v>
      </c>
      <c r="BB6" s="27" t="s">
        <v>290</v>
      </c>
      <c r="BC6" s="27" t="s">
        <v>317</v>
      </c>
      <c r="BD6" s="27" t="s">
        <v>99</v>
      </c>
      <c r="BE6" s="27" t="s">
        <v>318</v>
      </c>
      <c r="BF6" s="349"/>
      <c r="BG6" s="350"/>
      <c r="BH6" s="349"/>
      <c r="BI6" s="27" t="s">
        <v>316</v>
      </c>
      <c r="BJ6" s="27" t="s">
        <v>114</v>
      </c>
      <c r="BK6" s="27" t="s">
        <v>111</v>
      </c>
      <c r="BL6" s="27" t="s">
        <v>290</v>
      </c>
      <c r="BM6" s="27" t="s">
        <v>317</v>
      </c>
      <c r="BN6" s="27" t="s">
        <v>99</v>
      </c>
      <c r="BO6" s="27" t="s">
        <v>318</v>
      </c>
      <c r="BP6" s="349"/>
      <c r="BQ6" s="350"/>
      <c r="BR6" s="349"/>
      <c r="BS6" s="27" t="s">
        <v>316</v>
      </c>
      <c r="BT6" s="27" t="s">
        <v>114</v>
      </c>
      <c r="BU6" s="27" t="s">
        <v>111</v>
      </c>
      <c r="BV6" s="27" t="s">
        <v>290</v>
      </c>
      <c r="BW6" s="27" t="s">
        <v>317</v>
      </c>
      <c r="BX6" s="27" t="s">
        <v>99</v>
      </c>
      <c r="BY6" s="27" t="s">
        <v>318</v>
      </c>
      <c r="BZ6" s="349"/>
      <c r="CA6" s="350"/>
      <c r="CB6" s="349"/>
      <c r="CC6" s="27" t="s">
        <v>316</v>
      </c>
      <c r="CD6" s="27" t="s">
        <v>114</v>
      </c>
      <c r="CE6" s="27" t="s">
        <v>111</v>
      </c>
      <c r="CF6" s="27" t="s">
        <v>290</v>
      </c>
      <c r="CG6" s="27" t="s">
        <v>317</v>
      </c>
      <c r="CH6" s="27" t="s">
        <v>99</v>
      </c>
      <c r="CI6" s="27" t="s">
        <v>318</v>
      </c>
      <c r="CJ6" s="349"/>
      <c r="CK6" s="350"/>
      <c r="CL6" s="349"/>
      <c r="CM6" s="27" t="s">
        <v>316</v>
      </c>
      <c r="CN6" s="27" t="s">
        <v>114</v>
      </c>
      <c r="CO6" s="27" t="s">
        <v>111</v>
      </c>
      <c r="CP6" s="27" t="s">
        <v>290</v>
      </c>
      <c r="CQ6" s="27" t="s">
        <v>317</v>
      </c>
      <c r="CR6" s="27" t="s">
        <v>99</v>
      </c>
      <c r="CS6" s="27" t="s">
        <v>318</v>
      </c>
      <c r="CT6" s="356"/>
      <c r="CU6" s="348"/>
      <c r="CV6" s="348"/>
    </row>
    <row r="7" spans="1:100" ht="14.25" customHeight="1">
      <c r="A7" s="22"/>
      <c r="B7" s="23" t="s">
        <v>25</v>
      </c>
      <c r="C7" s="23" t="s">
        <v>10</v>
      </c>
      <c r="D7" s="23" t="s">
        <v>11</v>
      </c>
      <c r="E7" s="23" t="s">
        <v>12</v>
      </c>
      <c r="F7" s="23" t="s">
        <v>30</v>
      </c>
      <c r="G7" s="23" t="s">
        <v>13</v>
      </c>
      <c r="H7" s="23" t="s">
        <v>14</v>
      </c>
      <c r="I7" s="23" t="s">
        <v>15</v>
      </c>
      <c r="J7" s="23" t="s">
        <v>16</v>
      </c>
      <c r="K7" s="23" t="s">
        <v>17</v>
      </c>
      <c r="L7" s="23" t="s">
        <v>18</v>
      </c>
      <c r="M7" s="23" t="s">
        <v>19</v>
      </c>
      <c r="N7" s="23" t="s">
        <v>20</v>
      </c>
      <c r="O7" s="23" t="s">
        <v>21</v>
      </c>
      <c r="P7" s="23" t="s">
        <v>22</v>
      </c>
      <c r="Q7" s="23" t="s">
        <v>23</v>
      </c>
      <c r="R7" s="23" t="s">
        <v>69</v>
      </c>
      <c r="S7" s="23" t="s">
        <v>24</v>
      </c>
      <c r="T7" s="23" t="s">
        <v>26</v>
      </c>
      <c r="U7" s="23" t="s">
        <v>27</v>
      </c>
      <c r="V7" s="23" t="s">
        <v>28</v>
      </c>
      <c r="W7" s="23" t="s">
        <v>29</v>
      </c>
      <c r="X7" s="23" t="s">
        <v>31</v>
      </c>
      <c r="Y7" s="23" t="s">
        <v>32</v>
      </c>
      <c r="Z7" s="23" t="s">
        <v>33</v>
      </c>
      <c r="AA7" s="23" t="s">
        <v>34</v>
      </c>
      <c r="AB7" s="23" t="s">
        <v>35</v>
      </c>
      <c r="AC7" s="23" t="s">
        <v>76</v>
      </c>
      <c r="AD7" s="23" t="s">
        <v>77</v>
      </c>
      <c r="AE7" s="23" t="s">
        <v>36</v>
      </c>
      <c r="AF7" s="23" t="s">
        <v>78</v>
      </c>
      <c r="AG7" s="23" t="s">
        <v>37</v>
      </c>
      <c r="AH7" s="23" t="s">
        <v>38</v>
      </c>
      <c r="AI7" s="23" t="s">
        <v>39</v>
      </c>
      <c r="AJ7" s="23" t="s">
        <v>40</v>
      </c>
      <c r="AK7" s="23" t="s">
        <v>41</v>
      </c>
      <c r="AL7" s="23" t="s">
        <v>42</v>
      </c>
      <c r="AM7" s="23" t="s">
        <v>43</v>
      </c>
      <c r="AN7" s="23" t="s">
        <v>44</v>
      </c>
      <c r="AO7" s="23" t="s">
        <v>45</v>
      </c>
      <c r="AP7" s="23" t="s">
        <v>46</v>
      </c>
      <c r="AQ7" s="23" t="s">
        <v>86</v>
      </c>
      <c r="AR7" s="23" t="s">
        <v>87</v>
      </c>
      <c r="AS7" s="23" t="s">
        <v>63</v>
      </c>
      <c r="AT7" s="23" t="s">
        <v>88</v>
      </c>
      <c r="AU7" s="23" t="s">
        <v>89</v>
      </c>
      <c r="AV7" s="23" t="s">
        <v>115</v>
      </c>
      <c r="AW7" s="23" t="s">
        <v>116</v>
      </c>
      <c r="AX7" s="23" t="s">
        <v>117</v>
      </c>
      <c r="AY7" s="23" t="s">
        <v>118</v>
      </c>
      <c r="AZ7" s="23" t="s">
        <v>119</v>
      </c>
      <c r="BA7" s="23" t="s">
        <v>120</v>
      </c>
      <c r="BB7" s="23" t="s">
        <v>121</v>
      </c>
      <c r="BC7" s="23" t="s">
        <v>155</v>
      </c>
      <c r="BD7" s="23" t="s">
        <v>122</v>
      </c>
      <c r="BE7" s="23" t="s">
        <v>123</v>
      </c>
      <c r="BF7" s="23" t="s">
        <v>124</v>
      </c>
      <c r="BG7" s="23" t="s">
        <v>125</v>
      </c>
      <c r="BH7" s="23" t="s">
        <v>126</v>
      </c>
      <c r="BI7" s="23" t="s">
        <v>127</v>
      </c>
      <c r="BJ7" s="23" t="s">
        <v>128</v>
      </c>
      <c r="BK7" s="23" t="s">
        <v>129</v>
      </c>
      <c r="BL7" s="23" t="s">
        <v>130</v>
      </c>
      <c r="BM7" s="23" t="s">
        <v>131</v>
      </c>
      <c r="BN7" s="23" t="s">
        <v>157</v>
      </c>
      <c r="BO7" s="23" t="s">
        <v>132</v>
      </c>
      <c r="BP7" s="23" t="s">
        <v>133</v>
      </c>
      <c r="BQ7" s="23" t="s">
        <v>134</v>
      </c>
      <c r="BR7" s="23" t="s">
        <v>135</v>
      </c>
      <c r="BS7" s="23" t="s">
        <v>136</v>
      </c>
      <c r="BT7" s="23" t="s">
        <v>137</v>
      </c>
      <c r="BU7" s="23" t="s">
        <v>54</v>
      </c>
      <c r="BV7" s="23" t="s">
        <v>138</v>
      </c>
      <c r="BW7" s="23" t="s">
        <v>139</v>
      </c>
      <c r="BX7" s="23" t="s">
        <v>140</v>
      </c>
      <c r="BY7" s="23" t="s">
        <v>159</v>
      </c>
      <c r="BZ7" s="23" t="s">
        <v>141</v>
      </c>
      <c r="CA7" s="23" t="s">
        <v>142</v>
      </c>
      <c r="CB7" s="23" t="s">
        <v>143</v>
      </c>
      <c r="CC7" s="23" t="s">
        <v>144</v>
      </c>
      <c r="CD7" s="23" t="s">
        <v>145</v>
      </c>
      <c r="CE7" s="23" t="s">
        <v>146</v>
      </c>
      <c r="CF7" s="23" t="s">
        <v>147</v>
      </c>
      <c r="CG7" s="23" t="s">
        <v>148</v>
      </c>
      <c r="CH7" s="23" t="s">
        <v>149</v>
      </c>
      <c r="CI7" s="23" t="s">
        <v>150</v>
      </c>
      <c r="CJ7" s="23" t="s">
        <v>161</v>
      </c>
      <c r="CK7" s="23" t="s">
        <v>151</v>
      </c>
      <c r="CL7" s="23" t="s">
        <v>152</v>
      </c>
      <c r="CM7" s="23" t="s">
        <v>153</v>
      </c>
      <c r="CN7" s="23" t="s">
        <v>321</v>
      </c>
      <c r="CO7" s="23" t="s">
        <v>322</v>
      </c>
      <c r="CP7" s="23" t="s">
        <v>323</v>
      </c>
      <c r="CQ7" s="23" t="s">
        <v>324</v>
      </c>
      <c r="CR7" s="23" t="s">
        <v>325</v>
      </c>
      <c r="CS7" s="23" t="s">
        <v>326</v>
      </c>
      <c r="CT7" s="23" t="s">
        <v>327</v>
      </c>
      <c r="CU7" s="23" t="s">
        <v>328</v>
      </c>
      <c r="CV7" s="23" t="s">
        <v>329</v>
      </c>
    </row>
    <row r="8" spans="1:100" ht="13.5" customHeight="1" thickBot="1">
      <c r="A8" s="44"/>
      <c r="B8" s="66"/>
      <c r="C8" s="365" t="s">
        <v>154</v>
      </c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149">
        <f>(R9+R27-Z9-AA9)/T4</f>
        <v>36</v>
      </c>
      <c r="S8" s="31"/>
      <c r="T8" s="149">
        <f>(T9+T27-Z9-AA9)/T4</f>
        <v>36</v>
      </c>
      <c r="U8" s="66"/>
      <c r="V8" s="66"/>
      <c r="W8" s="66"/>
      <c r="X8" s="66"/>
      <c r="Y8" s="66"/>
      <c r="Z8" s="66"/>
      <c r="AA8" s="66"/>
      <c r="AB8" s="150">
        <f>(AB9+AB27-AJ9-AK9)/AE4</f>
        <v>36</v>
      </c>
      <c r="AC8" s="66"/>
      <c r="AD8" s="150">
        <f>(AD9+AD27-AJ9-AK9)/AE4</f>
        <v>36</v>
      </c>
      <c r="AE8" s="66"/>
      <c r="AF8" s="66"/>
      <c r="AG8" s="66"/>
      <c r="AH8" s="66"/>
      <c r="AI8" s="66"/>
      <c r="AJ8" s="66"/>
      <c r="AK8" s="66"/>
      <c r="AL8" s="149">
        <f>(AL27)/17</f>
        <v>36</v>
      </c>
      <c r="AM8" s="66"/>
      <c r="AN8" s="149">
        <f>(AN27-AT30-AU30-AT44-AU44)/AO4</f>
        <v>32</v>
      </c>
      <c r="AO8" s="66"/>
      <c r="AP8" s="66"/>
      <c r="AQ8" s="66"/>
      <c r="AR8" s="66"/>
      <c r="AS8" s="66"/>
      <c r="AT8" s="66"/>
      <c r="AU8" s="66"/>
      <c r="AV8" s="149">
        <f>(AV27+BD62+BE62)/19</f>
        <v>36</v>
      </c>
      <c r="AW8" s="66"/>
      <c r="AX8" s="149">
        <f>(AX27-BD40-BE40-BD53-BE53)/AY4</f>
        <v>32</v>
      </c>
      <c r="AY8" s="66"/>
      <c r="AZ8" s="66"/>
      <c r="BA8" s="66"/>
      <c r="BB8" s="66"/>
      <c r="BC8" s="66"/>
      <c r="BD8" s="66"/>
      <c r="BE8" s="66"/>
      <c r="BF8" s="149">
        <f>(BF27)/15</f>
        <v>36</v>
      </c>
      <c r="BG8" s="66"/>
      <c r="BH8" s="149">
        <f>(BH27-BN30-BO30-BN45-BO45-BN47-BO47)/BI4</f>
        <v>32</v>
      </c>
      <c r="BI8" s="66"/>
      <c r="BJ8" s="66"/>
      <c r="BK8" s="66"/>
      <c r="BL8" s="66"/>
      <c r="BM8" s="66"/>
      <c r="BN8" s="66"/>
      <c r="BO8" s="66"/>
      <c r="BP8" s="149">
        <f>(BP27+BX69+BY69+BX83+BY83)/16</f>
        <v>36</v>
      </c>
      <c r="BQ8" s="66"/>
      <c r="BR8" s="149">
        <f>(BR27)/BS4</f>
        <v>32</v>
      </c>
      <c r="BS8" s="66"/>
      <c r="BT8" s="66"/>
      <c r="BU8" s="66"/>
      <c r="BV8" s="66"/>
      <c r="BW8" s="66"/>
      <c r="BX8" s="66"/>
      <c r="BY8" s="66"/>
      <c r="BZ8" s="149">
        <f>(BZ27)/14</f>
        <v>36</v>
      </c>
      <c r="CA8" s="66"/>
      <c r="CB8" s="149">
        <f>(CB27-CH29-CI29)/CC4</f>
        <v>32</v>
      </c>
      <c r="CC8" s="66"/>
      <c r="CD8" s="66"/>
      <c r="CE8" s="66"/>
      <c r="CF8" s="66"/>
      <c r="CG8" s="66"/>
      <c r="CH8" s="66"/>
      <c r="CI8" s="66"/>
      <c r="CJ8" s="149">
        <f>(CJ27+CR77+CS77)/10</f>
        <v>36</v>
      </c>
      <c r="CK8" s="66"/>
      <c r="CL8" s="149">
        <f>(CL27-CR48-CS48)/CM4</f>
        <v>32</v>
      </c>
      <c r="CM8" s="66"/>
      <c r="CN8" s="66"/>
      <c r="CO8" s="66"/>
      <c r="CP8" s="66"/>
      <c r="CQ8" s="66"/>
      <c r="CR8" s="66"/>
      <c r="CS8" s="66"/>
      <c r="CT8" s="66"/>
      <c r="CU8" s="66"/>
      <c r="CV8" s="66"/>
    </row>
    <row r="9" spans="1:100" s="38" customFormat="1" ht="21.75" thickBot="1">
      <c r="A9" s="32"/>
      <c r="B9" s="33" t="s">
        <v>75</v>
      </c>
      <c r="C9" s="34" t="s">
        <v>156</v>
      </c>
      <c r="D9" s="35">
        <f t="shared" ref="D9:R9" si="0">D10+D19+D23</f>
        <v>3</v>
      </c>
      <c r="E9" s="35">
        <f t="shared" si="0"/>
        <v>0</v>
      </c>
      <c r="F9" s="35">
        <f t="shared" si="0"/>
        <v>11</v>
      </c>
      <c r="G9" s="35">
        <f t="shared" si="0"/>
        <v>1</v>
      </c>
      <c r="H9" s="130">
        <f t="shared" si="0"/>
        <v>1476</v>
      </c>
      <c r="I9" s="35">
        <f t="shared" si="0"/>
        <v>20</v>
      </c>
      <c r="J9" s="130">
        <f t="shared" si="0"/>
        <v>1476</v>
      </c>
      <c r="K9" s="35">
        <f t="shared" si="0"/>
        <v>687</v>
      </c>
      <c r="L9" s="35">
        <f t="shared" si="0"/>
        <v>637</v>
      </c>
      <c r="M9" s="35">
        <f t="shared" si="0"/>
        <v>16</v>
      </c>
      <c r="N9" s="35">
        <f t="shared" si="0"/>
        <v>52</v>
      </c>
      <c r="O9" s="35">
        <f t="shared" si="0"/>
        <v>12</v>
      </c>
      <c r="P9" s="35">
        <f t="shared" si="0"/>
        <v>32</v>
      </c>
      <c r="Q9" s="35">
        <f t="shared" si="0"/>
        <v>40</v>
      </c>
      <c r="R9" s="130">
        <f t="shared" si="0"/>
        <v>630</v>
      </c>
      <c r="S9" s="35"/>
      <c r="T9" s="35">
        <f t="shared" ref="T9:AK9" si="1">T10+T19+T23</f>
        <v>630</v>
      </c>
      <c r="U9" s="35">
        <f t="shared" si="1"/>
        <v>293</v>
      </c>
      <c r="V9" s="35">
        <f t="shared" si="1"/>
        <v>265</v>
      </c>
      <c r="W9" s="35">
        <f t="shared" si="1"/>
        <v>6</v>
      </c>
      <c r="X9" s="35">
        <f t="shared" si="1"/>
        <v>40</v>
      </c>
      <c r="Y9" s="35">
        <f t="shared" si="1"/>
        <v>8</v>
      </c>
      <c r="Z9" s="35">
        <f t="shared" si="1"/>
        <v>14</v>
      </c>
      <c r="AA9" s="35">
        <f t="shared" si="1"/>
        <v>4</v>
      </c>
      <c r="AB9" s="130">
        <f t="shared" si="1"/>
        <v>846</v>
      </c>
      <c r="AC9" s="35">
        <f t="shared" si="1"/>
        <v>20</v>
      </c>
      <c r="AD9" s="130">
        <f t="shared" si="1"/>
        <v>846</v>
      </c>
      <c r="AE9" s="35">
        <f t="shared" si="1"/>
        <v>394</v>
      </c>
      <c r="AF9" s="35">
        <f t="shared" si="1"/>
        <v>372</v>
      </c>
      <c r="AG9" s="35">
        <f t="shared" si="1"/>
        <v>10</v>
      </c>
      <c r="AH9" s="35">
        <f t="shared" si="1"/>
        <v>12</v>
      </c>
      <c r="AI9" s="35">
        <f t="shared" si="1"/>
        <v>4</v>
      </c>
      <c r="AJ9" s="35">
        <f t="shared" si="1"/>
        <v>18</v>
      </c>
      <c r="AK9" s="35">
        <f t="shared" si="1"/>
        <v>36</v>
      </c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6"/>
      <c r="AW9" s="33"/>
      <c r="AX9" s="33"/>
      <c r="AY9" s="33"/>
      <c r="AZ9" s="33"/>
      <c r="BA9" s="33"/>
      <c r="BB9" s="33"/>
      <c r="BC9" s="33"/>
      <c r="BD9" s="33"/>
      <c r="BE9" s="33"/>
      <c r="BF9" s="36"/>
      <c r="BG9" s="33"/>
      <c r="BH9" s="33"/>
      <c r="BI9" s="33"/>
      <c r="BJ9" s="33"/>
      <c r="BK9" s="33"/>
      <c r="BL9" s="33"/>
      <c r="BM9" s="33"/>
      <c r="BN9" s="33"/>
      <c r="BO9" s="33"/>
      <c r="BP9" s="36"/>
      <c r="BQ9" s="33"/>
      <c r="BR9" s="33"/>
      <c r="BS9" s="33"/>
      <c r="BT9" s="33"/>
      <c r="BU9" s="33"/>
      <c r="BV9" s="33"/>
      <c r="BW9" s="33"/>
      <c r="BX9" s="33"/>
      <c r="BY9" s="33"/>
      <c r="BZ9" s="36"/>
      <c r="CA9" s="33"/>
      <c r="CB9" s="33"/>
      <c r="CC9" s="33"/>
      <c r="CD9" s="33"/>
      <c r="CE9" s="33"/>
      <c r="CF9" s="33"/>
      <c r="CG9" s="33"/>
      <c r="CH9" s="33"/>
      <c r="CI9" s="33"/>
      <c r="CJ9" s="36"/>
      <c r="CK9" s="33"/>
      <c r="CL9" s="33"/>
      <c r="CM9" s="33"/>
      <c r="CN9" s="33"/>
      <c r="CO9" s="33"/>
      <c r="CP9" s="33"/>
      <c r="CQ9" s="33"/>
      <c r="CR9" s="33"/>
      <c r="CS9" s="33"/>
      <c r="CT9" s="37"/>
      <c r="CU9" s="41">
        <v>1476</v>
      </c>
      <c r="CV9" s="54">
        <v>39</v>
      </c>
    </row>
    <row r="10" spans="1:100" s="43" customFormat="1" ht="13.5" customHeight="1" thickBot="1">
      <c r="A10" s="32"/>
      <c r="B10" s="21" t="s">
        <v>482</v>
      </c>
      <c r="C10" s="128" t="s">
        <v>483</v>
      </c>
      <c r="D10" s="232">
        <v>2</v>
      </c>
      <c r="E10" s="232">
        <f>SUM(E11:E18)</f>
        <v>0</v>
      </c>
      <c r="F10" s="232">
        <v>8</v>
      </c>
      <c r="G10" s="232">
        <f>SUM(G11:G18)</f>
        <v>0</v>
      </c>
      <c r="H10" s="187">
        <f>SUM(H11:H18)</f>
        <v>886</v>
      </c>
      <c r="I10" s="187">
        <f t="shared" ref="I10:AK10" si="2">SUM(I11:I18)</f>
        <v>0</v>
      </c>
      <c r="J10" s="187">
        <f t="shared" si="2"/>
        <v>886</v>
      </c>
      <c r="K10" s="187">
        <f t="shared" si="2"/>
        <v>385</v>
      </c>
      <c r="L10" s="187">
        <f t="shared" si="2"/>
        <v>421</v>
      </c>
      <c r="M10" s="187">
        <f t="shared" si="2"/>
        <v>0</v>
      </c>
      <c r="N10" s="187">
        <f t="shared" si="2"/>
        <v>30</v>
      </c>
      <c r="O10" s="187">
        <f t="shared" si="2"/>
        <v>0</v>
      </c>
      <c r="P10" s="187">
        <f t="shared" si="2"/>
        <v>22</v>
      </c>
      <c r="Q10" s="187">
        <f t="shared" si="2"/>
        <v>28</v>
      </c>
      <c r="R10" s="187">
        <f t="shared" si="2"/>
        <v>386</v>
      </c>
      <c r="S10" s="187">
        <f t="shared" si="2"/>
        <v>0</v>
      </c>
      <c r="T10" s="187">
        <f t="shared" si="2"/>
        <v>386</v>
      </c>
      <c r="U10" s="187">
        <f t="shared" si="2"/>
        <v>171</v>
      </c>
      <c r="V10" s="187">
        <f t="shared" si="2"/>
        <v>185</v>
      </c>
      <c r="W10" s="187">
        <f t="shared" si="2"/>
        <v>0</v>
      </c>
      <c r="X10" s="187">
        <f t="shared" si="2"/>
        <v>18</v>
      </c>
      <c r="Y10" s="187">
        <f t="shared" si="2"/>
        <v>0</v>
      </c>
      <c r="Z10" s="187">
        <f t="shared" si="2"/>
        <v>8</v>
      </c>
      <c r="AA10" s="187">
        <f t="shared" si="2"/>
        <v>4</v>
      </c>
      <c r="AB10" s="187">
        <f t="shared" si="2"/>
        <v>500</v>
      </c>
      <c r="AC10" s="187">
        <f t="shared" si="2"/>
        <v>0</v>
      </c>
      <c r="AD10" s="187">
        <f t="shared" si="2"/>
        <v>500</v>
      </c>
      <c r="AE10" s="187">
        <f t="shared" si="2"/>
        <v>214</v>
      </c>
      <c r="AF10" s="187">
        <f t="shared" si="2"/>
        <v>236</v>
      </c>
      <c r="AG10" s="187">
        <f t="shared" si="2"/>
        <v>0</v>
      </c>
      <c r="AH10" s="187">
        <f t="shared" si="2"/>
        <v>12</v>
      </c>
      <c r="AI10" s="187">
        <f t="shared" si="2"/>
        <v>0</v>
      </c>
      <c r="AJ10" s="187">
        <f t="shared" si="2"/>
        <v>14</v>
      </c>
      <c r="AK10" s="187">
        <f t="shared" si="2"/>
        <v>24</v>
      </c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2"/>
      <c r="AX10" s="162"/>
      <c r="AY10" s="162"/>
      <c r="AZ10" s="162"/>
      <c r="BA10" s="162"/>
      <c r="BB10" s="162"/>
      <c r="BC10" s="162"/>
      <c r="BD10" s="162"/>
      <c r="BE10" s="162"/>
      <c r="BF10" s="161"/>
      <c r="BG10" s="162"/>
      <c r="BH10" s="162"/>
      <c r="BI10" s="162"/>
      <c r="BJ10" s="162"/>
      <c r="BK10" s="162"/>
      <c r="BL10" s="162"/>
      <c r="BM10" s="162"/>
      <c r="BN10" s="162"/>
      <c r="BO10" s="162"/>
      <c r="BP10" s="161"/>
      <c r="BQ10" s="162"/>
      <c r="BR10" s="162"/>
      <c r="BS10" s="162"/>
      <c r="BT10" s="162"/>
      <c r="BU10" s="162"/>
      <c r="BV10" s="162"/>
      <c r="BW10" s="162"/>
      <c r="BX10" s="162"/>
      <c r="BY10" s="162"/>
      <c r="BZ10" s="161"/>
      <c r="CA10" s="162"/>
      <c r="CB10" s="162"/>
      <c r="CC10" s="162"/>
      <c r="CD10" s="162"/>
      <c r="CE10" s="162"/>
      <c r="CF10" s="162"/>
      <c r="CG10" s="162"/>
      <c r="CH10" s="162"/>
      <c r="CI10" s="162"/>
      <c r="CJ10" s="161"/>
      <c r="CK10" s="162"/>
      <c r="CL10" s="162"/>
      <c r="CM10" s="162"/>
      <c r="CN10" s="162"/>
      <c r="CO10" s="162"/>
      <c r="CP10" s="162"/>
      <c r="CQ10" s="162"/>
      <c r="CR10" s="162"/>
      <c r="CS10" s="162"/>
      <c r="CT10" s="42"/>
      <c r="CU10" s="41"/>
      <c r="CV10" s="54"/>
    </row>
    <row r="11" spans="1:100" ht="13.5" customHeight="1">
      <c r="A11" s="44"/>
      <c r="B11" s="20" t="s">
        <v>484</v>
      </c>
      <c r="C11" s="12" t="s">
        <v>300</v>
      </c>
      <c r="D11" s="173">
        <v>2</v>
      </c>
      <c r="E11" s="174"/>
      <c r="F11" s="174">
        <v>1</v>
      </c>
      <c r="G11" s="175"/>
      <c r="H11" s="172">
        <f t="shared" ref="H11:H18" si="3">R11+AB11</f>
        <v>110</v>
      </c>
      <c r="I11" s="172">
        <f t="shared" ref="I11:I18" si="4">S11+AC11</f>
        <v>0</v>
      </c>
      <c r="J11" s="172">
        <f t="shared" ref="J11:J18" si="5">T11+AD11</f>
        <v>110</v>
      </c>
      <c r="K11" s="172">
        <f t="shared" ref="K11:K18" si="6">U11+AE11</f>
        <v>44</v>
      </c>
      <c r="L11" s="172">
        <f t="shared" ref="L11:L18" si="7">V11+AF11</f>
        <v>56</v>
      </c>
      <c r="M11" s="172">
        <f t="shared" ref="M11:O18" si="8">W11+AG11</f>
        <v>0</v>
      </c>
      <c r="N11" s="172">
        <f t="shared" si="8"/>
        <v>0</v>
      </c>
      <c r="O11" s="172">
        <f t="shared" si="8"/>
        <v>0</v>
      </c>
      <c r="P11" s="172">
        <f>Z11+AJ11</f>
        <v>2</v>
      </c>
      <c r="Q11" s="172">
        <f>AA11+AK11</f>
        <v>8</v>
      </c>
      <c r="R11" s="152">
        <f t="shared" ref="R11:R18" si="9">T11</f>
        <v>54</v>
      </c>
      <c r="S11" s="189"/>
      <c r="T11" s="151">
        <f t="shared" ref="T11:T18" si="10">SUM(U11:AA11)</f>
        <v>54</v>
      </c>
      <c r="U11" s="153">
        <v>20</v>
      </c>
      <c r="V11" s="154">
        <v>32</v>
      </c>
      <c r="W11" s="154"/>
      <c r="X11" s="154"/>
      <c r="Y11" s="154"/>
      <c r="Z11" s="154"/>
      <c r="AA11" s="154">
        <v>2</v>
      </c>
      <c r="AB11" s="152">
        <f>AD11</f>
        <v>56</v>
      </c>
      <c r="AC11" s="189"/>
      <c r="AD11" s="151">
        <f t="shared" ref="AD11:AD24" si="11">SUM(AE11:AK11)</f>
        <v>56</v>
      </c>
      <c r="AE11" s="153">
        <v>24</v>
      </c>
      <c r="AF11" s="154">
        <v>24</v>
      </c>
      <c r="AG11" s="154"/>
      <c r="AH11" s="154"/>
      <c r="AI11" s="154"/>
      <c r="AJ11" s="154">
        <v>2</v>
      </c>
      <c r="AK11" s="153">
        <v>6</v>
      </c>
      <c r="AL11" s="163"/>
      <c r="AM11" s="159"/>
      <c r="AN11" s="160"/>
      <c r="AO11" s="159"/>
      <c r="AP11" s="159"/>
      <c r="AQ11" s="159"/>
      <c r="AR11" s="159"/>
      <c r="AS11" s="159"/>
      <c r="AT11" s="159"/>
      <c r="AU11" s="159"/>
      <c r="AV11" s="164"/>
      <c r="AW11" s="159"/>
      <c r="AX11" s="160"/>
      <c r="AY11" s="159"/>
      <c r="AZ11" s="159"/>
      <c r="BA11" s="159"/>
      <c r="BB11" s="159"/>
      <c r="BC11" s="159"/>
      <c r="BD11" s="159"/>
      <c r="BE11" s="159"/>
      <c r="BF11" s="164"/>
      <c r="BG11" s="159"/>
      <c r="BH11" s="160"/>
      <c r="BI11" s="159"/>
      <c r="BJ11" s="159"/>
      <c r="BK11" s="159"/>
      <c r="BL11" s="159"/>
      <c r="BM11" s="159"/>
      <c r="BN11" s="159"/>
      <c r="BO11" s="159"/>
      <c r="BP11" s="164"/>
      <c r="BQ11" s="159"/>
      <c r="BR11" s="160"/>
      <c r="BS11" s="159"/>
      <c r="BT11" s="159"/>
      <c r="BU11" s="159"/>
      <c r="BV11" s="159"/>
      <c r="BW11" s="159"/>
      <c r="BX11" s="159"/>
      <c r="BY11" s="159"/>
      <c r="BZ11" s="164"/>
      <c r="CA11" s="159"/>
      <c r="CB11" s="160"/>
      <c r="CC11" s="159"/>
      <c r="CD11" s="159"/>
      <c r="CE11" s="159"/>
      <c r="CF11" s="159"/>
      <c r="CG11" s="159"/>
      <c r="CH11" s="159"/>
      <c r="CI11" s="159"/>
      <c r="CJ11" s="164"/>
      <c r="CK11" s="159"/>
      <c r="CL11" s="160"/>
      <c r="CM11" s="159"/>
      <c r="CN11" s="159"/>
      <c r="CO11" s="159"/>
      <c r="CP11" s="159"/>
      <c r="CQ11" s="159"/>
      <c r="CR11" s="159"/>
      <c r="CS11" s="159"/>
      <c r="CT11" s="46"/>
      <c r="CU11" s="45"/>
      <c r="CV11" s="52"/>
    </row>
    <row r="12" spans="1:100" ht="13.5" customHeight="1">
      <c r="A12" s="44"/>
      <c r="B12" s="20" t="s">
        <v>485</v>
      </c>
      <c r="C12" s="12" t="s">
        <v>301</v>
      </c>
      <c r="D12" s="173"/>
      <c r="E12" s="174"/>
      <c r="F12" s="174">
        <v>2</v>
      </c>
      <c r="G12" s="175"/>
      <c r="H12" s="172">
        <f t="shared" si="3"/>
        <v>84</v>
      </c>
      <c r="I12" s="172">
        <f t="shared" si="4"/>
        <v>0</v>
      </c>
      <c r="J12" s="172">
        <f t="shared" si="5"/>
        <v>84</v>
      </c>
      <c r="K12" s="172">
        <f t="shared" si="6"/>
        <v>49</v>
      </c>
      <c r="L12" s="172">
        <f t="shared" si="7"/>
        <v>29</v>
      </c>
      <c r="M12" s="172">
        <f t="shared" si="8"/>
        <v>0</v>
      </c>
      <c r="N12" s="172">
        <f t="shared" si="8"/>
        <v>0</v>
      </c>
      <c r="O12" s="172">
        <f t="shared" si="8"/>
        <v>0</v>
      </c>
      <c r="P12" s="172">
        <f t="shared" ref="P12:Q18" si="12">Z12+AJ12</f>
        <v>4</v>
      </c>
      <c r="Q12" s="172">
        <f t="shared" si="12"/>
        <v>2</v>
      </c>
      <c r="R12" s="152">
        <f t="shared" si="9"/>
        <v>36</v>
      </c>
      <c r="S12" s="189"/>
      <c r="T12" s="151">
        <f t="shared" si="10"/>
        <v>36</v>
      </c>
      <c r="U12" s="153">
        <v>17</v>
      </c>
      <c r="V12" s="154">
        <v>17</v>
      </c>
      <c r="W12" s="154"/>
      <c r="X12" s="154"/>
      <c r="Y12" s="154"/>
      <c r="Z12" s="154">
        <v>2</v>
      </c>
      <c r="AA12" s="154"/>
      <c r="AB12" s="152">
        <f t="shared" ref="AB12:AB24" si="13">AD12</f>
        <v>48</v>
      </c>
      <c r="AC12" s="189"/>
      <c r="AD12" s="151">
        <f t="shared" si="11"/>
        <v>48</v>
      </c>
      <c r="AE12" s="153">
        <v>32</v>
      </c>
      <c r="AF12" s="154">
        <v>12</v>
      </c>
      <c r="AG12" s="154"/>
      <c r="AH12" s="154"/>
      <c r="AI12" s="154"/>
      <c r="AJ12" s="154">
        <v>2</v>
      </c>
      <c r="AK12" s="153">
        <v>2</v>
      </c>
      <c r="AL12" s="163"/>
      <c r="AM12" s="159"/>
      <c r="AN12" s="160"/>
      <c r="AO12" s="159"/>
      <c r="AP12" s="159"/>
      <c r="AQ12" s="159"/>
      <c r="AR12" s="159"/>
      <c r="AS12" s="159"/>
      <c r="AT12" s="159"/>
      <c r="AU12" s="159"/>
      <c r="AV12" s="164"/>
      <c r="AW12" s="159"/>
      <c r="AX12" s="160"/>
      <c r="AY12" s="159"/>
      <c r="AZ12" s="159"/>
      <c r="BA12" s="159"/>
      <c r="BB12" s="159"/>
      <c r="BC12" s="159"/>
      <c r="BD12" s="159"/>
      <c r="BE12" s="159"/>
      <c r="BF12" s="164"/>
      <c r="BG12" s="159"/>
      <c r="BH12" s="160"/>
      <c r="BI12" s="159"/>
      <c r="BJ12" s="159"/>
      <c r="BK12" s="159"/>
      <c r="BL12" s="159"/>
      <c r="BM12" s="159"/>
      <c r="BN12" s="159"/>
      <c r="BO12" s="159"/>
      <c r="BP12" s="164"/>
      <c r="BQ12" s="159"/>
      <c r="BR12" s="160"/>
      <c r="BS12" s="159"/>
      <c r="BT12" s="159"/>
      <c r="BU12" s="159"/>
      <c r="BV12" s="159"/>
      <c r="BW12" s="159"/>
      <c r="BX12" s="159"/>
      <c r="BY12" s="159"/>
      <c r="BZ12" s="164"/>
      <c r="CA12" s="159"/>
      <c r="CB12" s="160"/>
      <c r="CC12" s="159"/>
      <c r="CD12" s="159"/>
      <c r="CE12" s="159"/>
      <c r="CF12" s="159"/>
      <c r="CG12" s="159"/>
      <c r="CH12" s="159"/>
      <c r="CI12" s="159"/>
      <c r="CJ12" s="164"/>
      <c r="CK12" s="159"/>
      <c r="CL12" s="160"/>
      <c r="CM12" s="159"/>
      <c r="CN12" s="159"/>
      <c r="CO12" s="159"/>
      <c r="CP12" s="159"/>
      <c r="CQ12" s="159"/>
      <c r="CR12" s="159"/>
      <c r="CS12" s="159"/>
      <c r="CT12" s="46"/>
      <c r="CU12" s="45"/>
      <c r="CV12" s="52"/>
    </row>
    <row r="13" spans="1:100" ht="13.5" customHeight="1">
      <c r="A13" s="44"/>
      <c r="B13" s="20" t="s">
        <v>486</v>
      </c>
      <c r="C13" s="12" t="s">
        <v>59</v>
      </c>
      <c r="D13" s="173"/>
      <c r="E13" s="174"/>
      <c r="F13" s="174">
        <v>2</v>
      </c>
      <c r="G13" s="175"/>
      <c r="H13" s="172">
        <f t="shared" si="3"/>
        <v>118</v>
      </c>
      <c r="I13" s="172">
        <f t="shared" si="4"/>
        <v>0</v>
      </c>
      <c r="J13" s="172">
        <f t="shared" si="5"/>
        <v>118</v>
      </c>
      <c r="K13" s="172">
        <f t="shared" si="6"/>
        <v>32</v>
      </c>
      <c r="L13" s="172">
        <f t="shared" si="7"/>
        <v>80</v>
      </c>
      <c r="M13" s="172">
        <f t="shared" si="8"/>
        <v>0</v>
      </c>
      <c r="N13" s="172">
        <f t="shared" si="8"/>
        <v>0</v>
      </c>
      <c r="O13" s="172">
        <f t="shared" si="8"/>
        <v>0</v>
      </c>
      <c r="P13" s="172">
        <f t="shared" si="12"/>
        <v>4</v>
      </c>
      <c r="Q13" s="172">
        <f t="shared" si="12"/>
        <v>2</v>
      </c>
      <c r="R13" s="152">
        <f t="shared" si="9"/>
        <v>48</v>
      </c>
      <c r="S13" s="189"/>
      <c r="T13" s="151">
        <f t="shared" si="10"/>
        <v>48</v>
      </c>
      <c r="U13" s="154">
        <v>16</v>
      </c>
      <c r="V13" s="153">
        <v>30</v>
      </c>
      <c r="W13" s="154"/>
      <c r="X13" s="154"/>
      <c r="Y13" s="154"/>
      <c r="Z13" s="154">
        <v>2</v>
      </c>
      <c r="AA13" s="154"/>
      <c r="AB13" s="152">
        <f t="shared" si="13"/>
        <v>70</v>
      </c>
      <c r="AC13" s="189"/>
      <c r="AD13" s="151">
        <f t="shared" si="11"/>
        <v>70</v>
      </c>
      <c r="AE13" s="153">
        <v>16</v>
      </c>
      <c r="AF13" s="154">
        <v>50</v>
      </c>
      <c r="AG13" s="154"/>
      <c r="AH13" s="154"/>
      <c r="AI13" s="154"/>
      <c r="AJ13" s="154">
        <v>2</v>
      </c>
      <c r="AK13" s="154">
        <v>2</v>
      </c>
      <c r="AL13" s="163"/>
      <c r="AM13" s="159"/>
      <c r="AN13" s="160"/>
      <c r="AO13" s="159"/>
      <c r="AP13" s="159"/>
      <c r="AQ13" s="159"/>
      <c r="AR13" s="159"/>
      <c r="AS13" s="159"/>
      <c r="AT13" s="159"/>
      <c r="AU13" s="159"/>
      <c r="AV13" s="164"/>
      <c r="AW13" s="159"/>
      <c r="AX13" s="160"/>
      <c r="AY13" s="159"/>
      <c r="AZ13" s="159"/>
      <c r="BA13" s="159"/>
      <c r="BB13" s="159"/>
      <c r="BC13" s="159"/>
      <c r="BD13" s="159"/>
      <c r="BE13" s="159"/>
      <c r="BF13" s="164"/>
      <c r="BG13" s="159"/>
      <c r="BH13" s="160"/>
      <c r="BI13" s="159"/>
      <c r="BJ13" s="159"/>
      <c r="BK13" s="159"/>
      <c r="BL13" s="159"/>
      <c r="BM13" s="159"/>
      <c r="BN13" s="159"/>
      <c r="BO13" s="159"/>
      <c r="BP13" s="164"/>
      <c r="BQ13" s="159"/>
      <c r="BR13" s="160"/>
      <c r="BS13" s="159"/>
      <c r="BT13" s="159"/>
      <c r="BU13" s="159"/>
      <c r="BV13" s="159"/>
      <c r="BW13" s="159"/>
      <c r="BX13" s="159"/>
      <c r="BY13" s="159"/>
      <c r="BZ13" s="164"/>
      <c r="CA13" s="159"/>
      <c r="CB13" s="160"/>
      <c r="CC13" s="159"/>
      <c r="CD13" s="159"/>
      <c r="CE13" s="159"/>
      <c r="CF13" s="159"/>
      <c r="CG13" s="159"/>
      <c r="CH13" s="159"/>
      <c r="CI13" s="159"/>
      <c r="CJ13" s="164"/>
      <c r="CK13" s="159"/>
      <c r="CL13" s="160"/>
      <c r="CM13" s="159"/>
      <c r="CN13" s="159"/>
      <c r="CO13" s="159"/>
      <c r="CP13" s="159"/>
      <c r="CQ13" s="159"/>
      <c r="CR13" s="159"/>
      <c r="CS13" s="159"/>
      <c r="CT13" s="46"/>
      <c r="CU13" s="45"/>
      <c r="CV13" s="52"/>
    </row>
    <row r="14" spans="1:100" ht="13.5" customHeight="1">
      <c r="A14" s="44"/>
      <c r="B14" s="20" t="s">
        <v>487</v>
      </c>
      <c r="C14" s="12" t="s">
        <v>298</v>
      </c>
      <c r="D14" s="173">
        <v>2</v>
      </c>
      <c r="E14" s="174"/>
      <c r="F14" s="174">
        <v>1</v>
      </c>
      <c r="G14" s="175"/>
      <c r="H14" s="172">
        <f t="shared" si="3"/>
        <v>234</v>
      </c>
      <c r="I14" s="172">
        <f t="shared" si="4"/>
        <v>0</v>
      </c>
      <c r="J14" s="172">
        <f t="shared" si="5"/>
        <v>234</v>
      </c>
      <c r="K14" s="172">
        <f t="shared" si="6"/>
        <v>110</v>
      </c>
      <c r="L14" s="172">
        <f t="shared" si="7"/>
        <v>114</v>
      </c>
      <c r="M14" s="172">
        <f t="shared" si="8"/>
        <v>0</v>
      </c>
      <c r="N14" s="172">
        <f t="shared" si="8"/>
        <v>0</v>
      </c>
      <c r="O14" s="172">
        <f t="shared" si="8"/>
        <v>0</v>
      </c>
      <c r="P14" s="172">
        <f t="shared" si="12"/>
        <v>2</v>
      </c>
      <c r="Q14" s="172">
        <f t="shared" si="12"/>
        <v>8</v>
      </c>
      <c r="R14" s="152">
        <f t="shared" si="9"/>
        <v>98</v>
      </c>
      <c r="S14" s="189"/>
      <c r="T14" s="151">
        <f t="shared" si="10"/>
        <v>98</v>
      </c>
      <c r="U14" s="153">
        <v>50</v>
      </c>
      <c r="V14" s="154">
        <v>46</v>
      </c>
      <c r="W14" s="154"/>
      <c r="X14" s="154"/>
      <c r="Y14" s="154"/>
      <c r="Z14" s="154"/>
      <c r="AA14" s="154">
        <v>2</v>
      </c>
      <c r="AB14" s="152">
        <f t="shared" si="13"/>
        <v>136</v>
      </c>
      <c r="AC14" s="189"/>
      <c r="AD14" s="151">
        <f t="shared" si="11"/>
        <v>136</v>
      </c>
      <c r="AE14" s="153">
        <v>60</v>
      </c>
      <c r="AF14" s="154">
        <v>68</v>
      </c>
      <c r="AG14" s="154"/>
      <c r="AH14" s="154">
        <v>0</v>
      </c>
      <c r="AI14" s="154"/>
      <c r="AJ14" s="154">
        <v>2</v>
      </c>
      <c r="AK14" s="154">
        <v>6</v>
      </c>
      <c r="AL14" s="163"/>
      <c r="AM14" s="159"/>
      <c r="AN14" s="160"/>
      <c r="AO14" s="159"/>
      <c r="AP14" s="159"/>
      <c r="AQ14" s="159"/>
      <c r="AR14" s="159"/>
      <c r="AS14" s="159"/>
      <c r="AT14" s="159"/>
      <c r="AU14" s="159"/>
      <c r="AV14" s="164"/>
      <c r="AW14" s="159"/>
      <c r="AX14" s="160"/>
      <c r="AY14" s="159"/>
      <c r="AZ14" s="159"/>
      <c r="BA14" s="159"/>
      <c r="BB14" s="159"/>
      <c r="BC14" s="159"/>
      <c r="BD14" s="159"/>
      <c r="BE14" s="159"/>
      <c r="BF14" s="164"/>
      <c r="BG14" s="159"/>
      <c r="BH14" s="160"/>
      <c r="BI14" s="159"/>
      <c r="BJ14" s="159"/>
      <c r="BK14" s="159"/>
      <c r="BL14" s="159"/>
      <c r="BM14" s="159"/>
      <c r="BN14" s="159"/>
      <c r="BO14" s="159"/>
      <c r="BP14" s="164"/>
      <c r="BQ14" s="159"/>
      <c r="BR14" s="160"/>
      <c r="BS14" s="159"/>
      <c r="BT14" s="159"/>
      <c r="BU14" s="159"/>
      <c r="BV14" s="159"/>
      <c r="BW14" s="159"/>
      <c r="BX14" s="159"/>
      <c r="BY14" s="159"/>
      <c r="BZ14" s="164"/>
      <c r="CA14" s="159"/>
      <c r="CB14" s="160"/>
      <c r="CC14" s="159"/>
      <c r="CD14" s="159"/>
      <c r="CE14" s="159"/>
      <c r="CF14" s="159"/>
      <c r="CG14" s="159"/>
      <c r="CH14" s="159"/>
      <c r="CI14" s="159"/>
      <c r="CJ14" s="164"/>
      <c r="CK14" s="159"/>
      <c r="CL14" s="160"/>
      <c r="CM14" s="159"/>
      <c r="CN14" s="159"/>
      <c r="CO14" s="159"/>
      <c r="CP14" s="159"/>
      <c r="CQ14" s="159"/>
      <c r="CR14" s="159"/>
      <c r="CS14" s="159"/>
      <c r="CT14" s="46"/>
      <c r="CU14" s="45"/>
      <c r="CV14" s="52"/>
    </row>
    <row r="15" spans="1:100" ht="13.5" customHeight="1">
      <c r="A15" s="44"/>
      <c r="B15" s="20" t="s">
        <v>488</v>
      </c>
      <c r="C15" s="12" t="s">
        <v>60</v>
      </c>
      <c r="D15" s="173"/>
      <c r="E15" s="174"/>
      <c r="F15" s="174">
        <v>2</v>
      </c>
      <c r="G15" s="175"/>
      <c r="H15" s="172">
        <f t="shared" si="3"/>
        <v>98</v>
      </c>
      <c r="I15" s="172">
        <f t="shared" si="4"/>
        <v>0</v>
      </c>
      <c r="J15" s="172">
        <f t="shared" si="5"/>
        <v>98</v>
      </c>
      <c r="K15" s="172">
        <f t="shared" si="6"/>
        <v>62</v>
      </c>
      <c r="L15" s="172">
        <f t="shared" si="7"/>
        <v>0</v>
      </c>
      <c r="M15" s="172">
        <f t="shared" si="8"/>
        <v>0</v>
      </c>
      <c r="N15" s="172">
        <f t="shared" si="8"/>
        <v>30</v>
      </c>
      <c r="O15" s="172">
        <f t="shared" si="8"/>
        <v>0</v>
      </c>
      <c r="P15" s="172">
        <f t="shared" si="12"/>
        <v>4</v>
      </c>
      <c r="Q15" s="172">
        <f t="shared" si="12"/>
        <v>2</v>
      </c>
      <c r="R15" s="152">
        <f t="shared" si="9"/>
        <v>50</v>
      </c>
      <c r="S15" s="189"/>
      <c r="T15" s="151">
        <f t="shared" si="10"/>
        <v>50</v>
      </c>
      <c r="U15" s="153">
        <v>30</v>
      </c>
      <c r="V15" s="153"/>
      <c r="W15" s="154"/>
      <c r="X15" s="154">
        <v>18</v>
      </c>
      <c r="Y15" s="154"/>
      <c r="Z15" s="154">
        <v>2</v>
      </c>
      <c r="AA15" s="154"/>
      <c r="AB15" s="152">
        <f t="shared" si="13"/>
        <v>48</v>
      </c>
      <c r="AC15" s="189"/>
      <c r="AD15" s="151">
        <f t="shared" si="11"/>
        <v>48</v>
      </c>
      <c r="AE15" s="153">
        <v>32</v>
      </c>
      <c r="AF15" s="153">
        <v>0</v>
      </c>
      <c r="AG15" s="154"/>
      <c r="AH15" s="154">
        <v>12</v>
      </c>
      <c r="AI15" s="154"/>
      <c r="AJ15" s="154">
        <v>2</v>
      </c>
      <c r="AK15" s="153">
        <v>2</v>
      </c>
      <c r="AL15" s="163"/>
      <c r="AM15" s="159"/>
      <c r="AN15" s="160"/>
      <c r="AO15" s="159"/>
      <c r="AP15" s="159"/>
      <c r="AQ15" s="159"/>
      <c r="AR15" s="159"/>
      <c r="AS15" s="159"/>
      <c r="AT15" s="159"/>
      <c r="AU15" s="159"/>
      <c r="AV15" s="164"/>
      <c r="AW15" s="159"/>
      <c r="AX15" s="160"/>
      <c r="AY15" s="159"/>
      <c r="AZ15" s="159"/>
      <c r="BA15" s="159"/>
      <c r="BB15" s="159"/>
      <c r="BC15" s="159"/>
      <c r="BD15" s="159"/>
      <c r="BE15" s="159"/>
      <c r="BF15" s="164"/>
      <c r="BG15" s="159"/>
      <c r="BH15" s="160"/>
      <c r="BI15" s="159"/>
      <c r="BJ15" s="159"/>
      <c r="BK15" s="159"/>
      <c r="BL15" s="159"/>
      <c r="BM15" s="159"/>
      <c r="BN15" s="159"/>
      <c r="BO15" s="159"/>
      <c r="BP15" s="164"/>
      <c r="BQ15" s="159"/>
      <c r="BR15" s="160"/>
      <c r="BS15" s="159"/>
      <c r="BT15" s="159"/>
      <c r="BU15" s="159"/>
      <c r="BV15" s="159"/>
      <c r="BW15" s="159"/>
      <c r="BX15" s="159"/>
      <c r="BY15" s="159"/>
      <c r="BZ15" s="164"/>
      <c r="CA15" s="159"/>
      <c r="CB15" s="160"/>
      <c r="CC15" s="159"/>
      <c r="CD15" s="159"/>
      <c r="CE15" s="159"/>
      <c r="CF15" s="159"/>
      <c r="CG15" s="159"/>
      <c r="CH15" s="159"/>
      <c r="CI15" s="159"/>
      <c r="CJ15" s="164"/>
      <c r="CK15" s="159"/>
      <c r="CL15" s="160"/>
      <c r="CM15" s="159"/>
      <c r="CN15" s="159"/>
      <c r="CO15" s="159"/>
      <c r="CP15" s="159"/>
      <c r="CQ15" s="159"/>
      <c r="CR15" s="159"/>
      <c r="CS15" s="159"/>
      <c r="CT15" s="46"/>
      <c r="CU15" s="45"/>
      <c r="CV15" s="52"/>
    </row>
    <row r="16" spans="1:100" ht="17.25" customHeight="1">
      <c r="A16" s="44"/>
      <c r="B16" s="20" t="s">
        <v>489</v>
      </c>
      <c r="C16" s="12" t="s">
        <v>61</v>
      </c>
      <c r="D16" s="173"/>
      <c r="E16" s="233"/>
      <c r="F16" s="174">
        <v>2</v>
      </c>
      <c r="G16" s="175"/>
      <c r="H16" s="172">
        <f t="shared" si="3"/>
        <v>122</v>
      </c>
      <c r="I16" s="172">
        <f t="shared" si="4"/>
        <v>0</v>
      </c>
      <c r="J16" s="172">
        <f t="shared" si="5"/>
        <v>122</v>
      </c>
      <c r="K16" s="172">
        <f t="shared" si="6"/>
        <v>8</v>
      </c>
      <c r="L16" s="172">
        <f t="shared" si="7"/>
        <v>110</v>
      </c>
      <c r="M16" s="172">
        <f t="shared" si="8"/>
        <v>0</v>
      </c>
      <c r="N16" s="172">
        <f t="shared" si="8"/>
        <v>0</v>
      </c>
      <c r="O16" s="172">
        <f t="shared" si="8"/>
        <v>0</v>
      </c>
      <c r="P16" s="172">
        <f t="shared" si="12"/>
        <v>2</v>
      </c>
      <c r="Q16" s="172">
        <f t="shared" si="12"/>
        <v>2</v>
      </c>
      <c r="R16" s="152">
        <f t="shared" si="9"/>
        <v>52</v>
      </c>
      <c r="S16" s="189"/>
      <c r="T16" s="151">
        <f t="shared" si="10"/>
        <v>52</v>
      </c>
      <c r="U16" s="154">
        <v>4</v>
      </c>
      <c r="V16" s="154">
        <v>48</v>
      </c>
      <c r="W16" s="154"/>
      <c r="X16" s="154"/>
      <c r="Y16" s="154"/>
      <c r="Z16" s="154"/>
      <c r="AA16" s="199"/>
      <c r="AB16" s="152">
        <f t="shared" si="13"/>
        <v>70</v>
      </c>
      <c r="AC16" s="189"/>
      <c r="AD16" s="151">
        <f t="shared" si="11"/>
        <v>70</v>
      </c>
      <c r="AE16" s="153">
        <v>4</v>
      </c>
      <c r="AF16" s="154">
        <v>62</v>
      </c>
      <c r="AG16" s="154"/>
      <c r="AH16" s="154"/>
      <c r="AI16" s="154"/>
      <c r="AJ16" s="154">
        <v>2</v>
      </c>
      <c r="AK16" s="154">
        <v>2</v>
      </c>
      <c r="AL16" s="163"/>
      <c r="AM16" s="159"/>
      <c r="AN16" s="160"/>
      <c r="AO16" s="159"/>
      <c r="AP16" s="159"/>
      <c r="AQ16" s="159"/>
      <c r="AR16" s="159"/>
      <c r="AS16" s="159"/>
      <c r="AT16" s="159"/>
      <c r="AU16" s="159"/>
      <c r="AV16" s="164"/>
      <c r="AW16" s="159"/>
      <c r="AX16" s="160"/>
      <c r="AY16" s="159"/>
      <c r="AZ16" s="159"/>
      <c r="BA16" s="159"/>
      <c r="BB16" s="159"/>
      <c r="BC16" s="159"/>
      <c r="BD16" s="159"/>
      <c r="BE16" s="159"/>
      <c r="BF16" s="164"/>
      <c r="BG16" s="159"/>
      <c r="BH16" s="160"/>
      <c r="BI16" s="159"/>
      <c r="BJ16" s="159"/>
      <c r="BK16" s="159"/>
      <c r="BL16" s="159"/>
      <c r="BM16" s="159"/>
      <c r="BN16" s="159"/>
      <c r="BO16" s="159"/>
      <c r="BP16" s="164"/>
      <c r="BQ16" s="159"/>
      <c r="BR16" s="160"/>
      <c r="BS16" s="159"/>
      <c r="BT16" s="159"/>
      <c r="BU16" s="159"/>
      <c r="BV16" s="159"/>
      <c r="BW16" s="159"/>
      <c r="BX16" s="159"/>
      <c r="BY16" s="159"/>
      <c r="BZ16" s="164"/>
      <c r="CA16" s="159"/>
      <c r="CB16" s="160"/>
      <c r="CC16" s="159"/>
      <c r="CD16" s="159"/>
      <c r="CE16" s="159"/>
      <c r="CF16" s="159"/>
      <c r="CG16" s="159"/>
      <c r="CH16" s="159"/>
      <c r="CI16" s="159"/>
      <c r="CJ16" s="164"/>
      <c r="CK16" s="159"/>
      <c r="CL16" s="160"/>
      <c r="CM16" s="159"/>
      <c r="CN16" s="159"/>
      <c r="CO16" s="159"/>
      <c r="CP16" s="159"/>
      <c r="CQ16" s="159"/>
      <c r="CR16" s="159"/>
      <c r="CS16" s="159"/>
      <c r="CT16" s="46"/>
      <c r="CU16" s="45"/>
      <c r="CV16" s="52"/>
    </row>
    <row r="17" spans="1:100" ht="21">
      <c r="A17" s="44"/>
      <c r="B17" s="20" t="s">
        <v>490</v>
      </c>
      <c r="C17" s="12" t="s">
        <v>62</v>
      </c>
      <c r="D17" s="173"/>
      <c r="E17" s="233"/>
      <c r="F17" s="174">
        <v>2</v>
      </c>
      <c r="G17" s="175"/>
      <c r="H17" s="172">
        <f t="shared" si="3"/>
        <v>72</v>
      </c>
      <c r="I17" s="172">
        <f t="shared" si="4"/>
        <v>0</v>
      </c>
      <c r="J17" s="172">
        <f t="shared" si="5"/>
        <v>72</v>
      </c>
      <c r="K17" s="172">
        <f t="shared" si="6"/>
        <v>50</v>
      </c>
      <c r="L17" s="172">
        <f t="shared" si="7"/>
        <v>18</v>
      </c>
      <c r="M17" s="172">
        <f t="shared" si="8"/>
        <v>0</v>
      </c>
      <c r="N17" s="172">
        <f t="shared" si="8"/>
        <v>0</v>
      </c>
      <c r="O17" s="172">
        <f t="shared" si="8"/>
        <v>0</v>
      </c>
      <c r="P17" s="172">
        <f t="shared" si="12"/>
        <v>2</v>
      </c>
      <c r="Q17" s="172">
        <f t="shared" si="12"/>
        <v>2</v>
      </c>
      <c r="R17" s="152">
        <f t="shared" si="9"/>
        <v>48</v>
      </c>
      <c r="S17" s="190"/>
      <c r="T17" s="151">
        <f t="shared" si="10"/>
        <v>48</v>
      </c>
      <c r="U17" s="157">
        <v>34</v>
      </c>
      <c r="V17" s="157">
        <v>12</v>
      </c>
      <c r="W17" s="158"/>
      <c r="X17" s="158"/>
      <c r="Y17" s="158"/>
      <c r="Z17" s="158">
        <v>2</v>
      </c>
      <c r="AA17" s="154"/>
      <c r="AB17" s="152">
        <f t="shared" si="13"/>
        <v>24</v>
      </c>
      <c r="AC17" s="189"/>
      <c r="AD17" s="151">
        <f t="shared" si="11"/>
        <v>24</v>
      </c>
      <c r="AE17" s="153">
        <v>16</v>
      </c>
      <c r="AF17" s="154">
        <v>6</v>
      </c>
      <c r="AG17" s="154">
        <v>0</v>
      </c>
      <c r="AH17" s="154"/>
      <c r="AI17" s="154"/>
      <c r="AJ17" s="154"/>
      <c r="AK17" s="154">
        <v>2</v>
      </c>
      <c r="AL17" s="163"/>
      <c r="AM17" s="159"/>
      <c r="AN17" s="160"/>
      <c r="AO17" s="159"/>
      <c r="AP17" s="159"/>
      <c r="AQ17" s="159"/>
      <c r="AR17" s="159"/>
      <c r="AS17" s="159"/>
      <c r="AT17" s="159"/>
      <c r="AU17" s="159"/>
      <c r="AV17" s="164"/>
      <c r="AW17" s="159"/>
      <c r="AX17" s="160"/>
      <c r="AY17" s="159"/>
      <c r="AZ17" s="159"/>
      <c r="BA17" s="159"/>
      <c r="BB17" s="159"/>
      <c r="BC17" s="159"/>
      <c r="BD17" s="159"/>
      <c r="BE17" s="159"/>
      <c r="BF17" s="164"/>
      <c r="BG17" s="159"/>
      <c r="BH17" s="160"/>
      <c r="BI17" s="159"/>
      <c r="BJ17" s="159"/>
      <c r="BK17" s="159"/>
      <c r="BL17" s="159"/>
      <c r="BM17" s="159"/>
      <c r="BN17" s="159"/>
      <c r="BO17" s="159"/>
      <c r="BP17" s="164"/>
      <c r="BQ17" s="159"/>
      <c r="BR17" s="160"/>
      <c r="BS17" s="159"/>
      <c r="BT17" s="159"/>
      <c r="BU17" s="159"/>
      <c r="BV17" s="159"/>
      <c r="BW17" s="159"/>
      <c r="BX17" s="159"/>
      <c r="BY17" s="159"/>
      <c r="BZ17" s="164"/>
      <c r="CA17" s="159"/>
      <c r="CB17" s="160"/>
      <c r="CC17" s="159"/>
      <c r="CD17" s="159"/>
      <c r="CE17" s="159"/>
      <c r="CF17" s="159"/>
      <c r="CG17" s="159"/>
      <c r="CH17" s="159"/>
      <c r="CI17" s="159"/>
      <c r="CJ17" s="164"/>
      <c r="CK17" s="159"/>
      <c r="CL17" s="160"/>
      <c r="CM17" s="159"/>
      <c r="CN17" s="159"/>
      <c r="CO17" s="159"/>
      <c r="CP17" s="159"/>
      <c r="CQ17" s="159"/>
      <c r="CR17" s="159"/>
      <c r="CS17" s="159"/>
      <c r="CT17" s="46"/>
      <c r="CU17" s="45"/>
      <c r="CV17" s="52"/>
    </row>
    <row r="18" spans="1:100" ht="15" customHeight="1" thickBot="1">
      <c r="A18" s="44"/>
      <c r="B18" s="20" t="s">
        <v>491</v>
      </c>
      <c r="C18" s="12" t="s">
        <v>302</v>
      </c>
      <c r="D18" s="173"/>
      <c r="E18" s="233"/>
      <c r="F18" s="174">
        <v>2</v>
      </c>
      <c r="G18" s="175"/>
      <c r="H18" s="172">
        <f t="shared" si="3"/>
        <v>48</v>
      </c>
      <c r="I18" s="172">
        <f t="shared" si="4"/>
        <v>0</v>
      </c>
      <c r="J18" s="172">
        <f t="shared" si="5"/>
        <v>48</v>
      </c>
      <c r="K18" s="172">
        <f t="shared" si="6"/>
        <v>30</v>
      </c>
      <c r="L18" s="172">
        <f t="shared" si="7"/>
        <v>14</v>
      </c>
      <c r="M18" s="172">
        <f t="shared" si="8"/>
        <v>0</v>
      </c>
      <c r="N18" s="172">
        <f t="shared" si="8"/>
        <v>0</v>
      </c>
      <c r="O18" s="172">
        <f t="shared" si="8"/>
        <v>0</v>
      </c>
      <c r="P18" s="172">
        <f t="shared" si="12"/>
        <v>2</v>
      </c>
      <c r="Q18" s="172">
        <f t="shared" si="12"/>
        <v>2</v>
      </c>
      <c r="R18" s="152">
        <f t="shared" si="9"/>
        <v>0</v>
      </c>
      <c r="S18" s="189"/>
      <c r="T18" s="151">
        <f t="shared" si="10"/>
        <v>0</v>
      </c>
      <c r="U18" s="153"/>
      <c r="V18" s="153"/>
      <c r="W18" s="154"/>
      <c r="X18" s="154"/>
      <c r="Y18" s="154"/>
      <c r="Z18" s="154"/>
      <c r="AA18" s="154"/>
      <c r="AB18" s="152">
        <f t="shared" si="13"/>
        <v>48</v>
      </c>
      <c r="AC18" s="189"/>
      <c r="AD18" s="151">
        <f t="shared" si="11"/>
        <v>48</v>
      </c>
      <c r="AE18" s="154">
        <v>30</v>
      </c>
      <c r="AF18" s="154">
        <v>14</v>
      </c>
      <c r="AG18" s="154"/>
      <c r="AH18" s="154"/>
      <c r="AI18" s="154"/>
      <c r="AJ18" s="154">
        <v>2</v>
      </c>
      <c r="AK18" s="199">
        <v>2</v>
      </c>
      <c r="AL18" s="164"/>
      <c r="AM18" s="159"/>
      <c r="AN18" s="160"/>
      <c r="AO18" s="159"/>
      <c r="AP18" s="159"/>
      <c r="AQ18" s="159"/>
      <c r="AR18" s="159"/>
      <c r="AS18" s="159"/>
      <c r="AT18" s="159"/>
      <c r="AU18" s="159"/>
      <c r="AV18" s="164"/>
      <c r="AW18" s="159"/>
      <c r="AX18" s="160"/>
      <c r="AY18" s="159"/>
      <c r="AZ18" s="159"/>
      <c r="BA18" s="159"/>
      <c r="BB18" s="159"/>
      <c r="BC18" s="159"/>
      <c r="BD18" s="159"/>
      <c r="BE18" s="159"/>
      <c r="BF18" s="164"/>
      <c r="BG18" s="159"/>
      <c r="BH18" s="160"/>
      <c r="BI18" s="159"/>
      <c r="BJ18" s="159"/>
      <c r="BK18" s="159"/>
      <c r="BL18" s="159"/>
      <c r="BM18" s="159"/>
      <c r="BN18" s="159"/>
      <c r="BO18" s="159"/>
      <c r="BP18" s="164"/>
      <c r="BQ18" s="159"/>
      <c r="BR18" s="160"/>
      <c r="BS18" s="159"/>
      <c r="BT18" s="159"/>
      <c r="BU18" s="159"/>
      <c r="BV18" s="159"/>
      <c r="BW18" s="159"/>
      <c r="BX18" s="159"/>
      <c r="BY18" s="159"/>
      <c r="BZ18" s="164"/>
      <c r="CA18" s="159"/>
      <c r="CB18" s="160"/>
      <c r="CC18" s="159"/>
      <c r="CD18" s="159"/>
      <c r="CE18" s="159"/>
      <c r="CF18" s="159"/>
      <c r="CG18" s="159"/>
      <c r="CH18" s="159"/>
      <c r="CI18" s="159"/>
      <c r="CJ18" s="164"/>
      <c r="CK18" s="159"/>
      <c r="CL18" s="160"/>
      <c r="CM18" s="159"/>
      <c r="CN18" s="159"/>
      <c r="CO18" s="159"/>
      <c r="CP18" s="159"/>
      <c r="CQ18" s="159"/>
      <c r="CR18" s="159"/>
      <c r="CS18" s="159"/>
      <c r="CT18" s="46"/>
      <c r="CU18" s="45"/>
      <c r="CV18" s="52"/>
    </row>
    <row r="19" spans="1:100" s="43" customFormat="1" ht="31.5" customHeight="1" thickBot="1">
      <c r="A19" s="32"/>
      <c r="B19" s="21" t="s">
        <v>482</v>
      </c>
      <c r="C19" s="128" t="s">
        <v>509</v>
      </c>
      <c r="D19" s="176">
        <v>1</v>
      </c>
      <c r="E19" s="177"/>
      <c r="F19" s="177">
        <v>2</v>
      </c>
      <c r="G19" s="178"/>
      <c r="H19" s="188">
        <f>SUM(H20:H22)</f>
        <v>428</v>
      </c>
      <c r="I19" s="188">
        <f t="shared" ref="I19:AK19" si="14">SUM(I20:I22)</f>
        <v>0</v>
      </c>
      <c r="J19" s="188">
        <f t="shared" si="14"/>
        <v>428</v>
      </c>
      <c r="K19" s="188">
        <f t="shared" si="14"/>
        <v>224</v>
      </c>
      <c r="L19" s="188">
        <f t="shared" si="14"/>
        <v>170</v>
      </c>
      <c r="M19" s="188">
        <f t="shared" si="14"/>
        <v>16</v>
      </c>
      <c r="N19" s="188">
        <f t="shared" si="14"/>
        <v>0</v>
      </c>
      <c r="O19" s="188">
        <f t="shared" si="14"/>
        <v>0</v>
      </c>
      <c r="P19" s="188">
        <f t="shared" si="14"/>
        <v>8</v>
      </c>
      <c r="Q19" s="188">
        <f t="shared" si="14"/>
        <v>10</v>
      </c>
      <c r="R19" s="188">
        <f t="shared" si="14"/>
        <v>148</v>
      </c>
      <c r="S19" s="188">
        <f t="shared" si="14"/>
        <v>0</v>
      </c>
      <c r="T19" s="188">
        <f t="shared" si="14"/>
        <v>148</v>
      </c>
      <c r="U19" s="188">
        <f t="shared" si="14"/>
        <v>76</v>
      </c>
      <c r="V19" s="188">
        <f t="shared" si="14"/>
        <v>62</v>
      </c>
      <c r="W19" s="188">
        <f t="shared" si="14"/>
        <v>6</v>
      </c>
      <c r="X19" s="188">
        <f t="shared" si="14"/>
        <v>0</v>
      </c>
      <c r="Y19" s="188">
        <f t="shared" si="14"/>
        <v>0</v>
      </c>
      <c r="Z19" s="188">
        <f t="shared" si="14"/>
        <v>4</v>
      </c>
      <c r="AA19" s="188">
        <f t="shared" si="14"/>
        <v>0</v>
      </c>
      <c r="AB19" s="188">
        <f t="shared" si="14"/>
        <v>280</v>
      </c>
      <c r="AC19" s="188">
        <f t="shared" si="14"/>
        <v>0</v>
      </c>
      <c r="AD19" s="188">
        <f t="shared" si="14"/>
        <v>280</v>
      </c>
      <c r="AE19" s="188">
        <f t="shared" si="14"/>
        <v>148</v>
      </c>
      <c r="AF19" s="188">
        <f t="shared" si="14"/>
        <v>108</v>
      </c>
      <c r="AG19" s="188">
        <f t="shared" si="14"/>
        <v>10</v>
      </c>
      <c r="AH19" s="188">
        <f t="shared" si="14"/>
        <v>0</v>
      </c>
      <c r="AI19" s="188">
        <f t="shared" si="14"/>
        <v>0</v>
      </c>
      <c r="AJ19" s="188">
        <f t="shared" si="14"/>
        <v>4</v>
      </c>
      <c r="AK19" s="188">
        <f t="shared" si="14"/>
        <v>10</v>
      </c>
      <c r="AL19" s="161"/>
      <c r="AM19" s="162"/>
      <c r="AN19" s="162"/>
      <c r="AO19" s="162"/>
      <c r="AP19" s="162"/>
      <c r="AQ19" s="162"/>
      <c r="AR19" s="162"/>
      <c r="AS19" s="162"/>
      <c r="AT19" s="162"/>
      <c r="AU19" s="162"/>
      <c r="AV19" s="161"/>
      <c r="AW19" s="162"/>
      <c r="AX19" s="162"/>
      <c r="AY19" s="162"/>
      <c r="AZ19" s="162"/>
      <c r="BA19" s="162"/>
      <c r="BB19" s="162"/>
      <c r="BC19" s="162"/>
      <c r="BD19" s="162"/>
      <c r="BE19" s="162"/>
      <c r="BF19" s="161"/>
      <c r="BG19" s="162"/>
      <c r="BH19" s="162"/>
      <c r="BI19" s="162"/>
      <c r="BJ19" s="162"/>
      <c r="BK19" s="162"/>
      <c r="BL19" s="162"/>
      <c r="BM19" s="162"/>
      <c r="BN19" s="162"/>
      <c r="BO19" s="162"/>
      <c r="BP19" s="161"/>
      <c r="BQ19" s="162"/>
      <c r="BR19" s="162"/>
      <c r="BS19" s="162"/>
      <c r="BT19" s="162"/>
      <c r="BU19" s="162"/>
      <c r="BV19" s="162"/>
      <c r="BW19" s="162"/>
      <c r="BX19" s="162"/>
      <c r="BY19" s="162"/>
      <c r="BZ19" s="161"/>
      <c r="CA19" s="162"/>
      <c r="CB19" s="162"/>
      <c r="CC19" s="162"/>
      <c r="CD19" s="162"/>
      <c r="CE19" s="162"/>
      <c r="CF19" s="162"/>
      <c r="CG19" s="162"/>
      <c r="CH19" s="162"/>
      <c r="CI19" s="162"/>
      <c r="CJ19" s="161"/>
      <c r="CK19" s="162"/>
      <c r="CL19" s="162"/>
      <c r="CM19" s="162"/>
      <c r="CN19" s="162"/>
      <c r="CO19" s="162"/>
      <c r="CP19" s="162"/>
      <c r="CQ19" s="162"/>
      <c r="CR19" s="162"/>
      <c r="CS19" s="162"/>
      <c r="CT19" s="42"/>
      <c r="CU19" s="41"/>
      <c r="CV19" s="52"/>
    </row>
    <row r="20" spans="1:100" ht="13.5" customHeight="1">
      <c r="A20" s="44"/>
      <c r="B20" s="20" t="s">
        <v>492</v>
      </c>
      <c r="C20" s="12" t="s">
        <v>493</v>
      </c>
      <c r="D20" s="179"/>
      <c r="E20" s="180"/>
      <c r="F20" s="180">
        <v>2</v>
      </c>
      <c r="G20" s="180"/>
      <c r="H20" s="172">
        <f t="shared" ref="H20:Q22" si="15">R20+AB20</f>
        <v>68</v>
      </c>
      <c r="I20" s="172">
        <f t="shared" si="15"/>
        <v>0</v>
      </c>
      <c r="J20" s="172">
        <f t="shared" si="15"/>
        <v>68</v>
      </c>
      <c r="K20" s="172">
        <f t="shared" si="15"/>
        <v>40</v>
      </c>
      <c r="L20" s="172">
        <f t="shared" si="15"/>
        <v>26</v>
      </c>
      <c r="M20" s="172">
        <f t="shared" si="15"/>
        <v>0</v>
      </c>
      <c r="N20" s="172">
        <f t="shared" si="15"/>
        <v>0</v>
      </c>
      <c r="O20" s="172">
        <f t="shared" si="15"/>
        <v>0</v>
      </c>
      <c r="P20" s="172">
        <f t="shared" si="15"/>
        <v>0</v>
      </c>
      <c r="Q20" s="172">
        <f t="shared" si="15"/>
        <v>2</v>
      </c>
      <c r="R20" s="152">
        <f>T20</f>
        <v>0</v>
      </c>
      <c r="S20" s="189"/>
      <c r="T20" s="151">
        <f>SUM(U20:AA20)</f>
        <v>0</v>
      </c>
      <c r="U20" s="153"/>
      <c r="V20" s="153"/>
      <c r="W20" s="154"/>
      <c r="X20" s="154"/>
      <c r="Y20" s="154"/>
      <c r="Z20" s="154"/>
      <c r="AA20" s="154"/>
      <c r="AB20" s="152">
        <f t="shared" si="13"/>
        <v>68</v>
      </c>
      <c r="AC20" s="189"/>
      <c r="AD20" s="151">
        <f t="shared" si="11"/>
        <v>68</v>
      </c>
      <c r="AE20" s="153">
        <v>40</v>
      </c>
      <c r="AF20" s="153">
        <v>26</v>
      </c>
      <c r="AG20" s="154"/>
      <c r="AH20" s="154"/>
      <c r="AI20" s="154"/>
      <c r="AJ20" s="154"/>
      <c r="AK20" s="153">
        <v>2</v>
      </c>
      <c r="AL20" s="163"/>
      <c r="AM20" s="159"/>
      <c r="AN20" s="160"/>
      <c r="AO20" s="159"/>
      <c r="AP20" s="159"/>
      <c r="AQ20" s="159"/>
      <c r="AR20" s="159"/>
      <c r="AS20" s="159"/>
      <c r="AT20" s="159"/>
      <c r="AU20" s="159"/>
      <c r="AV20" s="164"/>
      <c r="AW20" s="159"/>
      <c r="AX20" s="160"/>
      <c r="AY20" s="159"/>
      <c r="AZ20" s="159"/>
      <c r="BA20" s="159"/>
      <c r="BB20" s="159"/>
      <c r="BC20" s="159"/>
      <c r="BD20" s="159"/>
      <c r="BE20" s="159"/>
      <c r="BF20" s="164"/>
      <c r="BG20" s="159"/>
      <c r="BH20" s="160"/>
      <c r="BI20" s="159"/>
      <c r="BJ20" s="159"/>
      <c r="BK20" s="159"/>
      <c r="BL20" s="159"/>
      <c r="BM20" s="159"/>
      <c r="BN20" s="159"/>
      <c r="BO20" s="159"/>
      <c r="BP20" s="164"/>
      <c r="BQ20" s="159"/>
      <c r="BR20" s="160"/>
      <c r="BS20" s="159"/>
      <c r="BT20" s="159"/>
      <c r="BU20" s="159"/>
      <c r="BV20" s="159"/>
      <c r="BW20" s="159"/>
      <c r="BX20" s="159"/>
      <c r="BY20" s="159"/>
      <c r="BZ20" s="164"/>
      <c r="CA20" s="159"/>
      <c r="CB20" s="160"/>
      <c r="CC20" s="159"/>
      <c r="CD20" s="159"/>
      <c r="CE20" s="159"/>
      <c r="CF20" s="159"/>
      <c r="CG20" s="159"/>
      <c r="CH20" s="159"/>
      <c r="CI20" s="159"/>
      <c r="CJ20" s="164"/>
      <c r="CK20" s="159"/>
      <c r="CL20" s="160"/>
      <c r="CM20" s="159"/>
      <c r="CN20" s="159"/>
      <c r="CO20" s="159"/>
      <c r="CP20" s="159"/>
      <c r="CQ20" s="159"/>
      <c r="CR20" s="159"/>
      <c r="CS20" s="159"/>
      <c r="CT20" s="46"/>
      <c r="CU20" s="45"/>
      <c r="CV20" s="52"/>
    </row>
    <row r="21" spans="1:100" ht="10.5">
      <c r="A21" s="44"/>
      <c r="B21" s="20" t="s">
        <v>494</v>
      </c>
      <c r="C21" s="12" t="s">
        <v>396</v>
      </c>
      <c r="D21" s="181"/>
      <c r="E21" s="182"/>
      <c r="F21" s="182">
        <v>2</v>
      </c>
      <c r="G21" s="182"/>
      <c r="H21" s="172">
        <f t="shared" si="15"/>
        <v>180</v>
      </c>
      <c r="I21" s="172">
        <f t="shared" si="15"/>
        <v>0</v>
      </c>
      <c r="J21" s="172">
        <f t="shared" si="15"/>
        <v>180</v>
      </c>
      <c r="K21" s="172">
        <f t="shared" si="15"/>
        <v>92</v>
      </c>
      <c r="L21" s="172">
        <f t="shared" si="15"/>
        <v>82</v>
      </c>
      <c r="M21" s="172">
        <f t="shared" si="15"/>
        <v>0</v>
      </c>
      <c r="N21" s="172">
        <f t="shared" si="15"/>
        <v>0</v>
      </c>
      <c r="O21" s="172">
        <f t="shared" si="15"/>
        <v>0</v>
      </c>
      <c r="P21" s="172">
        <f t="shared" si="15"/>
        <v>4</v>
      </c>
      <c r="Q21" s="172">
        <f t="shared" si="15"/>
        <v>2</v>
      </c>
      <c r="R21" s="152">
        <f>T21</f>
        <v>66</v>
      </c>
      <c r="S21" s="189"/>
      <c r="T21" s="151">
        <f>SUM(U21:AA21)</f>
        <v>66</v>
      </c>
      <c r="U21" s="154">
        <v>34</v>
      </c>
      <c r="V21" s="154">
        <v>30</v>
      </c>
      <c r="W21" s="154"/>
      <c r="X21" s="154"/>
      <c r="Y21" s="154"/>
      <c r="Z21" s="199">
        <v>2</v>
      </c>
      <c r="AA21" s="228"/>
      <c r="AB21" s="152">
        <f t="shared" si="13"/>
        <v>114</v>
      </c>
      <c r="AC21" s="189"/>
      <c r="AD21" s="151">
        <f t="shared" si="11"/>
        <v>114</v>
      </c>
      <c r="AE21" s="153">
        <v>58</v>
      </c>
      <c r="AF21" s="153">
        <v>52</v>
      </c>
      <c r="AG21" s="154"/>
      <c r="AH21" s="154"/>
      <c r="AI21" s="154"/>
      <c r="AJ21" s="154">
        <v>2</v>
      </c>
      <c r="AK21" s="153">
        <v>2</v>
      </c>
      <c r="AL21" s="163"/>
      <c r="AM21" s="159"/>
      <c r="AN21" s="160"/>
      <c r="AO21" s="159"/>
      <c r="AP21" s="159"/>
      <c r="AQ21" s="159"/>
      <c r="AR21" s="159"/>
      <c r="AS21" s="159"/>
      <c r="AT21" s="159"/>
      <c r="AU21" s="159"/>
      <c r="AV21" s="164"/>
      <c r="AW21" s="159"/>
      <c r="AX21" s="160"/>
      <c r="AY21" s="159"/>
      <c r="AZ21" s="159"/>
      <c r="BA21" s="159"/>
      <c r="BB21" s="159"/>
      <c r="BC21" s="159"/>
      <c r="BD21" s="159"/>
      <c r="BE21" s="159"/>
      <c r="BF21" s="164"/>
      <c r="BG21" s="159"/>
      <c r="BH21" s="160"/>
      <c r="BI21" s="159"/>
      <c r="BJ21" s="159"/>
      <c r="BK21" s="159"/>
      <c r="BL21" s="159"/>
      <c r="BM21" s="159"/>
      <c r="BN21" s="159"/>
      <c r="BO21" s="159"/>
      <c r="BP21" s="164"/>
      <c r="BQ21" s="159"/>
      <c r="BR21" s="160"/>
      <c r="BS21" s="159"/>
      <c r="BT21" s="159"/>
      <c r="BU21" s="159"/>
      <c r="BV21" s="159"/>
      <c r="BW21" s="159"/>
      <c r="BX21" s="159"/>
      <c r="BY21" s="159"/>
      <c r="BZ21" s="164"/>
      <c r="CA21" s="159"/>
      <c r="CB21" s="160"/>
      <c r="CC21" s="159"/>
      <c r="CD21" s="159"/>
      <c r="CE21" s="159"/>
      <c r="CF21" s="159"/>
      <c r="CG21" s="159"/>
      <c r="CH21" s="159"/>
      <c r="CI21" s="159"/>
      <c r="CJ21" s="164"/>
      <c r="CK21" s="159"/>
      <c r="CL21" s="160"/>
      <c r="CM21" s="159"/>
      <c r="CN21" s="159"/>
      <c r="CO21" s="159"/>
      <c r="CP21" s="159"/>
      <c r="CQ21" s="159"/>
      <c r="CR21" s="159"/>
      <c r="CS21" s="159"/>
      <c r="CT21" s="46"/>
      <c r="CU21" s="45"/>
      <c r="CV21" s="52"/>
    </row>
    <row r="22" spans="1:100" ht="19.5" customHeight="1" thickBot="1">
      <c r="A22" s="44"/>
      <c r="B22" s="20" t="s">
        <v>495</v>
      </c>
      <c r="C22" s="12" t="s">
        <v>308</v>
      </c>
      <c r="D22" s="183">
        <v>2</v>
      </c>
      <c r="E22" s="184"/>
      <c r="F22" s="184"/>
      <c r="G22" s="184"/>
      <c r="H22" s="172">
        <f t="shared" si="15"/>
        <v>180</v>
      </c>
      <c r="I22" s="172">
        <f t="shared" si="15"/>
        <v>0</v>
      </c>
      <c r="J22" s="172">
        <f t="shared" si="15"/>
        <v>180</v>
      </c>
      <c r="K22" s="172">
        <f t="shared" si="15"/>
        <v>92</v>
      </c>
      <c r="L22" s="172">
        <f t="shared" si="15"/>
        <v>62</v>
      </c>
      <c r="M22" s="172">
        <f t="shared" si="15"/>
        <v>16</v>
      </c>
      <c r="N22" s="172">
        <f t="shared" si="15"/>
        <v>0</v>
      </c>
      <c r="O22" s="172">
        <f t="shared" si="15"/>
        <v>0</v>
      </c>
      <c r="P22" s="172">
        <f t="shared" si="15"/>
        <v>4</v>
      </c>
      <c r="Q22" s="172">
        <f t="shared" si="15"/>
        <v>6</v>
      </c>
      <c r="R22" s="152">
        <f>T22</f>
        <v>82</v>
      </c>
      <c r="S22" s="189"/>
      <c r="T22" s="151">
        <f>SUM(U22:AA22)</f>
        <v>82</v>
      </c>
      <c r="U22" s="153">
        <v>42</v>
      </c>
      <c r="V22" s="153">
        <v>32</v>
      </c>
      <c r="W22" s="154">
        <v>6</v>
      </c>
      <c r="X22" s="154"/>
      <c r="Y22" s="154"/>
      <c r="Z22" s="154">
        <v>2</v>
      </c>
      <c r="AA22" s="154"/>
      <c r="AB22" s="152">
        <f t="shared" si="13"/>
        <v>98</v>
      </c>
      <c r="AC22" s="189"/>
      <c r="AD22" s="151">
        <f t="shared" si="11"/>
        <v>98</v>
      </c>
      <c r="AE22" s="153">
        <v>50</v>
      </c>
      <c r="AF22" s="153">
        <v>30</v>
      </c>
      <c r="AG22" s="154">
        <v>10</v>
      </c>
      <c r="AH22" s="154"/>
      <c r="AI22" s="154"/>
      <c r="AJ22" s="154">
        <v>2</v>
      </c>
      <c r="AK22" s="154">
        <v>6</v>
      </c>
      <c r="AL22" s="163"/>
      <c r="AM22" s="159"/>
      <c r="AN22" s="160"/>
      <c r="AO22" s="159"/>
      <c r="AP22" s="159"/>
      <c r="AQ22" s="159"/>
      <c r="AR22" s="159"/>
      <c r="AS22" s="159"/>
      <c r="AT22" s="159"/>
      <c r="AU22" s="159"/>
      <c r="AV22" s="164"/>
      <c r="AW22" s="159"/>
      <c r="AX22" s="160"/>
      <c r="AY22" s="159"/>
      <c r="AZ22" s="159"/>
      <c r="BA22" s="159"/>
      <c r="BB22" s="159"/>
      <c r="BC22" s="159"/>
      <c r="BD22" s="159"/>
      <c r="BE22" s="159"/>
      <c r="BF22" s="164"/>
      <c r="BG22" s="159"/>
      <c r="BH22" s="160"/>
      <c r="BI22" s="159"/>
      <c r="BJ22" s="159"/>
      <c r="BK22" s="159"/>
      <c r="BL22" s="159"/>
      <c r="BM22" s="159"/>
      <c r="BN22" s="159"/>
      <c r="BO22" s="159"/>
      <c r="BP22" s="164"/>
      <c r="BQ22" s="159"/>
      <c r="BR22" s="160"/>
      <c r="BS22" s="159"/>
      <c r="BT22" s="159"/>
      <c r="BU22" s="159"/>
      <c r="BV22" s="159"/>
      <c r="BW22" s="159"/>
      <c r="BX22" s="159"/>
      <c r="BY22" s="159"/>
      <c r="BZ22" s="164"/>
      <c r="CA22" s="159"/>
      <c r="CB22" s="160"/>
      <c r="CC22" s="159"/>
      <c r="CD22" s="159"/>
      <c r="CE22" s="159"/>
      <c r="CF22" s="159"/>
      <c r="CG22" s="159"/>
      <c r="CH22" s="159"/>
      <c r="CI22" s="159"/>
      <c r="CJ22" s="164"/>
      <c r="CK22" s="159"/>
      <c r="CL22" s="160"/>
      <c r="CM22" s="159"/>
      <c r="CN22" s="159"/>
      <c r="CO22" s="159"/>
      <c r="CP22" s="159"/>
      <c r="CQ22" s="159"/>
      <c r="CR22" s="159"/>
      <c r="CS22" s="159"/>
      <c r="CT22" s="46"/>
      <c r="CU22" s="45"/>
      <c r="CV22" s="52"/>
    </row>
    <row r="23" spans="1:100" s="43" customFormat="1" ht="21.75" thickBot="1">
      <c r="A23" s="32"/>
      <c r="B23" s="21" t="s">
        <v>482</v>
      </c>
      <c r="C23" s="128" t="s">
        <v>508</v>
      </c>
      <c r="D23" s="234">
        <f>D24</f>
        <v>0</v>
      </c>
      <c r="E23" s="234">
        <f>E24</f>
        <v>0</v>
      </c>
      <c r="F23" s="235">
        <v>1</v>
      </c>
      <c r="G23" s="234">
        <v>1</v>
      </c>
      <c r="H23" s="191">
        <f>H24</f>
        <v>162</v>
      </c>
      <c r="I23" s="191">
        <f t="shared" ref="I23:AK23" si="16">I24</f>
        <v>20</v>
      </c>
      <c r="J23" s="191">
        <f t="shared" si="16"/>
        <v>162</v>
      </c>
      <c r="K23" s="191">
        <f t="shared" si="16"/>
        <v>78</v>
      </c>
      <c r="L23" s="191">
        <f t="shared" si="16"/>
        <v>46</v>
      </c>
      <c r="M23" s="191">
        <f t="shared" si="16"/>
        <v>0</v>
      </c>
      <c r="N23" s="191">
        <f t="shared" si="16"/>
        <v>22</v>
      </c>
      <c r="O23" s="191">
        <f t="shared" si="16"/>
        <v>12</v>
      </c>
      <c r="P23" s="191">
        <f t="shared" si="16"/>
        <v>2</v>
      </c>
      <c r="Q23" s="191">
        <f t="shared" si="16"/>
        <v>2</v>
      </c>
      <c r="R23" s="191">
        <f t="shared" si="16"/>
        <v>96</v>
      </c>
      <c r="S23" s="191">
        <f t="shared" si="16"/>
        <v>0</v>
      </c>
      <c r="T23" s="191">
        <f t="shared" si="16"/>
        <v>96</v>
      </c>
      <c r="U23" s="191">
        <f t="shared" si="16"/>
        <v>46</v>
      </c>
      <c r="V23" s="191">
        <f t="shared" si="16"/>
        <v>18</v>
      </c>
      <c r="W23" s="191">
        <f t="shared" si="16"/>
        <v>0</v>
      </c>
      <c r="X23" s="191">
        <f t="shared" si="16"/>
        <v>22</v>
      </c>
      <c r="Y23" s="191">
        <f t="shared" si="16"/>
        <v>8</v>
      </c>
      <c r="Z23" s="191">
        <f t="shared" si="16"/>
        <v>2</v>
      </c>
      <c r="AA23" s="191">
        <f t="shared" si="16"/>
        <v>0</v>
      </c>
      <c r="AB23" s="191">
        <f t="shared" si="16"/>
        <v>66</v>
      </c>
      <c r="AC23" s="191">
        <f t="shared" si="16"/>
        <v>20</v>
      </c>
      <c r="AD23" s="191">
        <f t="shared" si="16"/>
        <v>66</v>
      </c>
      <c r="AE23" s="191">
        <f t="shared" si="16"/>
        <v>32</v>
      </c>
      <c r="AF23" s="191">
        <f t="shared" si="16"/>
        <v>28</v>
      </c>
      <c r="AG23" s="191">
        <f t="shared" si="16"/>
        <v>0</v>
      </c>
      <c r="AH23" s="191">
        <f t="shared" si="16"/>
        <v>0</v>
      </c>
      <c r="AI23" s="191">
        <f t="shared" si="16"/>
        <v>4</v>
      </c>
      <c r="AJ23" s="191">
        <f t="shared" si="16"/>
        <v>0</v>
      </c>
      <c r="AK23" s="191">
        <f t="shared" si="16"/>
        <v>2</v>
      </c>
      <c r="AL23" s="161"/>
      <c r="AM23" s="162"/>
      <c r="AN23" s="162"/>
      <c r="AO23" s="162"/>
      <c r="AP23" s="162"/>
      <c r="AQ23" s="162"/>
      <c r="AR23" s="162"/>
      <c r="AS23" s="162"/>
      <c r="AT23" s="162"/>
      <c r="AU23" s="162"/>
      <c r="AV23" s="161"/>
      <c r="AW23" s="162"/>
      <c r="AX23" s="162"/>
      <c r="AY23" s="162"/>
      <c r="AZ23" s="162"/>
      <c r="BA23" s="162"/>
      <c r="BB23" s="162"/>
      <c r="BC23" s="162"/>
      <c r="BD23" s="162"/>
      <c r="BE23" s="162"/>
      <c r="BF23" s="161"/>
      <c r="BG23" s="162"/>
      <c r="BH23" s="162"/>
      <c r="BI23" s="162"/>
      <c r="BJ23" s="162"/>
      <c r="BK23" s="162"/>
      <c r="BL23" s="162"/>
      <c r="BM23" s="162"/>
      <c r="BN23" s="162"/>
      <c r="BO23" s="162"/>
      <c r="BP23" s="161"/>
      <c r="BQ23" s="162"/>
      <c r="BR23" s="162"/>
      <c r="BS23" s="162"/>
      <c r="BT23" s="162"/>
      <c r="BU23" s="162"/>
      <c r="BV23" s="162"/>
      <c r="BW23" s="162"/>
      <c r="BX23" s="162"/>
      <c r="BY23" s="162"/>
      <c r="BZ23" s="161"/>
      <c r="CA23" s="162"/>
      <c r="CB23" s="162"/>
      <c r="CC23" s="162"/>
      <c r="CD23" s="162"/>
      <c r="CE23" s="162"/>
      <c r="CF23" s="162"/>
      <c r="CG23" s="162"/>
      <c r="CH23" s="162"/>
      <c r="CI23" s="162"/>
      <c r="CJ23" s="161"/>
      <c r="CK23" s="162"/>
      <c r="CL23" s="162"/>
      <c r="CM23" s="162"/>
      <c r="CN23" s="162"/>
      <c r="CO23" s="162"/>
      <c r="CP23" s="162"/>
      <c r="CQ23" s="162"/>
      <c r="CR23" s="162"/>
      <c r="CS23" s="162"/>
      <c r="CT23" s="42"/>
      <c r="CU23" s="41"/>
      <c r="CV23" s="52"/>
    </row>
    <row r="24" spans="1:100" ht="31.5">
      <c r="A24" s="44"/>
      <c r="B24" s="20" t="s">
        <v>496</v>
      </c>
      <c r="C24" s="12" t="s">
        <v>526</v>
      </c>
      <c r="D24" s="185"/>
      <c r="E24" s="186"/>
      <c r="F24" s="186">
        <v>2</v>
      </c>
      <c r="G24" s="186">
        <v>2</v>
      </c>
      <c r="H24" s="172">
        <f t="shared" ref="H24:Q24" si="17">R24+AB24</f>
        <v>162</v>
      </c>
      <c r="I24" s="172">
        <f t="shared" si="17"/>
        <v>20</v>
      </c>
      <c r="J24" s="172">
        <f t="shared" si="17"/>
        <v>162</v>
      </c>
      <c r="K24" s="172">
        <f t="shared" si="17"/>
        <v>78</v>
      </c>
      <c r="L24" s="172">
        <f t="shared" si="17"/>
        <v>46</v>
      </c>
      <c r="M24" s="172">
        <f t="shared" si="17"/>
        <v>0</v>
      </c>
      <c r="N24" s="172">
        <f t="shared" si="17"/>
        <v>22</v>
      </c>
      <c r="O24" s="172">
        <f t="shared" si="17"/>
        <v>12</v>
      </c>
      <c r="P24" s="172">
        <f t="shared" si="17"/>
        <v>2</v>
      </c>
      <c r="Q24" s="172">
        <f t="shared" si="17"/>
        <v>2</v>
      </c>
      <c r="R24" s="152">
        <f>T24</f>
        <v>96</v>
      </c>
      <c r="S24" s="189"/>
      <c r="T24" s="151">
        <f>SUM(U24:AA24)</f>
        <v>96</v>
      </c>
      <c r="U24" s="153">
        <v>46</v>
      </c>
      <c r="V24" s="153">
        <v>18</v>
      </c>
      <c r="W24" s="154"/>
      <c r="X24" s="154">
        <v>22</v>
      </c>
      <c r="Y24" s="154">
        <v>8</v>
      </c>
      <c r="Z24" s="154">
        <v>2</v>
      </c>
      <c r="AA24" s="154"/>
      <c r="AB24" s="152">
        <f t="shared" si="13"/>
        <v>66</v>
      </c>
      <c r="AC24" s="189">
        <v>20</v>
      </c>
      <c r="AD24" s="151">
        <f t="shared" si="11"/>
        <v>66</v>
      </c>
      <c r="AE24" s="153">
        <v>32</v>
      </c>
      <c r="AF24" s="153">
        <v>28</v>
      </c>
      <c r="AG24" s="154"/>
      <c r="AH24" s="154"/>
      <c r="AI24" s="154">
        <v>4</v>
      </c>
      <c r="AJ24" s="154"/>
      <c r="AK24" s="153">
        <v>2</v>
      </c>
      <c r="AL24" s="163"/>
      <c r="AM24" s="159"/>
      <c r="AN24" s="160"/>
      <c r="AO24" s="159"/>
      <c r="AP24" s="159"/>
      <c r="AQ24" s="159"/>
      <c r="AR24" s="159"/>
      <c r="AS24" s="159"/>
      <c r="AT24" s="159"/>
      <c r="AU24" s="159"/>
      <c r="AV24" s="164"/>
      <c r="AW24" s="159"/>
      <c r="AX24" s="160"/>
      <c r="AY24" s="159"/>
      <c r="AZ24" s="159"/>
      <c r="BA24" s="159"/>
      <c r="BB24" s="159"/>
      <c r="BC24" s="159"/>
      <c r="BD24" s="159"/>
      <c r="BE24" s="159"/>
      <c r="BF24" s="164"/>
      <c r="BG24" s="159"/>
      <c r="BH24" s="160"/>
      <c r="BI24" s="159"/>
      <c r="BJ24" s="159"/>
      <c r="BK24" s="159"/>
      <c r="BL24" s="159"/>
      <c r="BM24" s="159"/>
      <c r="BN24" s="159"/>
      <c r="BO24" s="159"/>
      <c r="BP24" s="164"/>
      <c r="BQ24" s="159"/>
      <c r="BR24" s="160"/>
      <c r="BS24" s="159"/>
      <c r="BT24" s="159"/>
      <c r="BU24" s="159"/>
      <c r="BV24" s="159"/>
      <c r="BW24" s="159"/>
      <c r="BX24" s="159"/>
      <c r="BY24" s="159"/>
      <c r="BZ24" s="164"/>
      <c r="CA24" s="159"/>
      <c r="CB24" s="160"/>
      <c r="CC24" s="159"/>
      <c r="CD24" s="159"/>
      <c r="CE24" s="159"/>
      <c r="CF24" s="159"/>
      <c r="CG24" s="159"/>
      <c r="CH24" s="159"/>
      <c r="CI24" s="159"/>
      <c r="CJ24" s="164"/>
      <c r="CK24" s="159"/>
      <c r="CL24" s="160"/>
      <c r="CM24" s="159"/>
      <c r="CN24" s="159"/>
      <c r="CO24" s="159"/>
      <c r="CP24" s="159"/>
      <c r="CQ24" s="159"/>
      <c r="CR24" s="159"/>
      <c r="CS24" s="159"/>
      <c r="CT24" s="46"/>
      <c r="CU24" s="45"/>
      <c r="CV24" s="52"/>
    </row>
    <row r="25" spans="1:100" ht="10.5">
      <c r="A25" s="44"/>
      <c r="B25" s="20"/>
      <c r="C25" s="12" t="s">
        <v>525</v>
      </c>
      <c r="D25" s="185"/>
      <c r="E25" s="186"/>
      <c r="F25" s="186"/>
      <c r="G25" s="186"/>
      <c r="H25" s="172">
        <f>R25+AB25</f>
        <v>86</v>
      </c>
      <c r="I25" s="172"/>
      <c r="J25" s="172">
        <f t="shared" ref="J25:Q26" si="18">T25+AD25</f>
        <v>86</v>
      </c>
      <c r="K25" s="172">
        <f t="shared" si="18"/>
        <v>46</v>
      </c>
      <c r="L25" s="172">
        <f t="shared" si="18"/>
        <v>18</v>
      </c>
      <c r="M25" s="172">
        <f t="shared" si="18"/>
        <v>0</v>
      </c>
      <c r="N25" s="172">
        <f t="shared" si="18"/>
        <v>22</v>
      </c>
      <c r="O25" s="172">
        <f t="shared" si="18"/>
        <v>0</v>
      </c>
      <c r="P25" s="172">
        <f t="shared" si="18"/>
        <v>0</v>
      </c>
      <c r="Q25" s="172">
        <f t="shared" si="18"/>
        <v>0</v>
      </c>
      <c r="R25" s="152">
        <f>T25</f>
        <v>48</v>
      </c>
      <c r="S25" s="189"/>
      <c r="T25" s="151">
        <f>SUM(U25:AA25)</f>
        <v>48</v>
      </c>
      <c r="U25" s="153">
        <v>26</v>
      </c>
      <c r="V25" s="153"/>
      <c r="W25" s="154"/>
      <c r="X25" s="154">
        <v>22</v>
      </c>
      <c r="Y25" s="154"/>
      <c r="Z25" s="154"/>
      <c r="AA25" s="154"/>
      <c r="AB25" s="152">
        <f>AD25</f>
        <v>38</v>
      </c>
      <c r="AC25" s="189"/>
      <c r="AD25" s="151">
        <f>SUM(AE25:AK25)</f>
        <v>38</v>
      </c>
      <c r="AE25" s="153">
        <v>20</v>
      </c>
      <c r="AF25" s="153">
        <v>18</v>
      </c>
      <c r="AG25" s="154"/>
      <c r="AH25" s="154"/>
      <c r="AI25" s="154"/>
      <c r="AJ25" s="154"/>
      <c r="AK25" s="153"/>
      <c r="AL25" s="163"/>
      <c r="AM25" s="159"/>
      <c r="AN25" s="160"/>
      <c r="AO25" s="159"/>
      <c r="AP25" s="159"/>
      <c r="AQ25" s="159"/>
      <c r="AR25" s="159"/>
      <c r="AS25" s="159"/>
      <c r="AT25" s="159"/>
      <c r="AU25" s="159"/>
      <c r="AV25" s="164"/>
      <c r="AW25" s="159"/>
      <c r="AX25" s="160"/>
      <c r="AY25" s="159"/>
      <c r="AZ25" s="159"/>
      <c r="BA25" s="159"/>
      <c r="BB25" s="159"/>
      <c r="BC25" s="159"/>
      <c r="BD25" s="159"/>
      <c r="BE25" s="159"/>
      <c r="BF25" s="164"/>
      <c r="BG25" s="159"/>
      <c r="BH25" s="160"/>
      <c r="BI25" s="159"/>
      <c r="BJ25" s="159"/>
      <c r="BK25" s="159"/>
      <c r="BL25" s="159"/>
      <c r="BM25" s="159"/>
      <c r="BN25" s="159"/>
      <c r="BO25" s="159"/>
      <c r="BP25" s="164"/>
      <c r="BQ25" s="159"/>
      <c r="BR25" s="160"/>
      <c r="BS25" s="159"/>
      <c r="BT25" s="159"/>
      <c r="BU25" s="159"/>
      <c r="BV25" s="159"/>
      <c r="BW25" s="159"/>
      <c r="BX25" s="159"/>
      <c r="BY25" s="159"/>
      <c r="BZ25" s="164"/>
      <c r="CA25" s="159"/>
      <c r="CB25" s="160"/>
      <c r="CC25" s="159"/>
      <c r="CD25" s="159"/>
      <c r="CE25" s="159"/>
      <c r="CF25" s="159"/>
      <c r="CG25" s="159"/>
      <c r="CH25" s="159"/>
      <c r="CI25" s="159"/>
      <c r="CJ25" s="164"/>
      <c r="CK25" s="159"/>
      <c r="CL25" s="160"/>
      <c r="CM25" s="159"/>
      <c r="CN25" s="159"/>
      <c r="CO25" s="159"/>
      <c r="CP25" s="159"/>
      <c r="CQ25" s="159"/>
      <c r="CR25" s="159"/>
      <c r="CS25" s="159"/>
      <c r="CT25" s="46"/>
      <c r="CU25" s="45"/>
      <c r="CV25" s="52"/>
    </row>
    <row r="26" spans="1:100" ht="21.75" thickBot="1">
      <c r="A26" s="44"/>
      <c r="B26" s="20"/>
      <c r="C26" s="12" t="s">
        <v>527</v>
      </c>
      <c r="D26" s="185"/>
      <c r="E26" s="186"/>
      <c r="F26" s="186">
        <v>2</v>
      </c>
      <c r="G26" s="186">
        <v>2</v>
      </c>
      <c r="H26" s="172">
        <f>R26+AB26</f>
        <v>76</v>
      </c>
      <c r="I26" s="172">
        <f>S26+AC26</f>
        <v>20</v>
      </c>
      <c r="J26" s="172">
        <f t="shared" si="18"/>
        <v>76</v>
      </c>
      <c r="K26" s="172">
        <f t="shared" si="18"/>
        <v>32</v>
      </c>
      <c r="L26" s="172">
        <f t="shared" si="18"/>
        <v>28</v>
      </c>
      <c r="M26" s="172">
        <f t="shared" si="18"/>
        <v>0</v>
      </c>
      <c r="N26" s="172">
        <f t="shared" si="18"/>
        <v>0</v>
      </c>
      <c r="O26" s="172">
        <f t="shared" si="18"/>
        <v>12</v>
      </c>
      <c r="P26" s="172">
        <f t="shared" si="18"/>
        <v>2</v>
      </c>
      <c r="Q26" s="172">
        <f t="shared" si="18"/>
        <v>2</v>
      </c>
      <c r="R26" s="152">
        <f>T26</f>
        <v>48</v>
      </c>
      <c r="S26" s="189"/>
      <c r="T26" s="151">
        <f>SUM(U26:AA26)</f>
        <v>48</v>
      </c>
      <c r="U26" s="153">
        <v>20</v>
      </c>
      <c r="V26" s="153">
        <v>18</v>
      </c>
      <c r="W26" s="154"/>
      <c r="X26" s="154"/>
      <c r="Y26" s="154">
        <v>8</v>
      </c>
      <c r="Z26" s="154">
        <v>2</v>
      </c>
      <c r="AA26" s="154"/>
      <c r="AB26" s="152">
        <f>AD26</f>
        <v>28</v>
      </c>
      <c r="AC26" s="189">
        <v>20</v>
      </c>
      <c r="AD26" s="151">
        <f>SUM(AE26:AK26)</f>
        <v>28</v>
      </c>
      <c r="AE26" s="153">
        <v>12</v>
      </c>
      <c r="AF26" s="153">
        <v>10</v>
      </c>
      <c r="AG26" s="154"/>
      <c r="AH26" s="154"/>
      <c r="AI26" s="154">
        <v>4</v>
      </c>
      <c r="AJ26" s="154"/>
      <c r="AK26" s="153">
        <v>2</v>
      </c>
      <c r="AL26" s="163"/>
      <c r="AM26" s="159"/>
      <c r="AN26" s="160"/>
      <c r="AO26" s="159"/>
      <c r="AP26" s="159"/>
      <c r="AQ26" s="159"/>
      <c r="AR26" s="159"/>
      <c r="AS26" s="159"/>
      <c r="AT26" s="159"/>
      <c r="AU26" s="159"/>
      <c r="AV26" s="164"/>
      <c r="AW26" s="159"/>
      <c r="AX26" s="160"/>
      <c r="AY26" s="159"/>
      <c r="AZ26" s="159"/>
      <c r="BA26" s="159"/>
      <c r="BB26" s="159"/>
      <c r="BC26" s="159"/>
      <c r="BD26" s="159"/>
      <c r="BE26" s="159"/>
      <c r="BF26" s="164"/>
      <c r="BG26" s="159"/>
      <c r="BH26" s="160"/>
      <c r="BI26" s="159"/>
      <c r="BJ26" s="159"/>
      <c r="BK26" s="159"/>
      <c r="BL26" s="159"/>
      <c r="BM26" s="159"/>
      <c r="BN26" s="159"/>
      <c r="BO26" s="159"/>
      <c r="BP26" s="164"/>
      <c r="BQ26" s="159"/>
      <c r="BR26" s="160"/>
      <c r="BS26" s="159"/>
      <c r="BT26" s="159"/>
      <c r="BU26" s="159"/>
      <c r="BV26" s="159"/>
      <c r="BW26" s="159"/>
      <c r="BX26" s="159"/>
      <c r="BY26" s="159"/>
      <c r="BZ26" s="164"/>
      <c r="CA26" s="159"/>
      <c r="CB26" s="160"/>
      <c r="CC26" s="159"/>
      <c r="CD26" s="159"/>
      <c r="CE26" s="159"/>
      <c r="CF26" s="159"/>
      <c r="CG26" s="159"/>
      <c r="CH26" s="159"/>
      <c r="CI26" s="159"/>
      <c r="CJ26" s="164"/>
      <c r="CK26" s="159"/>
      <c r="CL26" s="160"/>
      <c r="CM26" s="159"/>
      <c r="CN26" s="159"/>
      <c r="CO26" s="159"/>
      <c r="CP26" s="159"/>
      <c r="CQ26" s="159"/>
      <c r="CR26" s="159"/>
      <c r="CS26" s="159"/>
      <c r="CT26" s="46"/>
      <c r="CU26" s="45"/>
      <c r="CV26" s="52"/>
    </row>
    <row r="27" spans="1:100" s="38" customFormat="1" ht="21.75" thickBot="1">
      <c r="A27" s="32"/>
      <c r="B27" s="33" t="s">
        <v>51</v>
      </c>
      <c r="C27" s="34" t="s">
        <v>158</v>
      </c>
      <c r="D27" s="35">
        <f>D28+D35+D39+D56</f>
        <v>12</v>
      </c>
      <c r="E27" s="35"/>
      <c r="F27" s="35">
        <f t="shared" ref="F27:Q27" si="19">F28+F35+F39+F56</f>
        <v>37</v>
      </c>
      <c r="G27" s="35">
        <f t="shared" si="19"/>
        <v>1</v>
      </c>
      <c r="H27" s="129">
        <f t="shared" si="19"/>
        <v>3244</v>
      </c>
      <c r="I27" s="129">
        <f t="shared" si="19"/>
        <v>482</v>
      </c>
      <c r="J27" s="129">
        <f t="shared" si="19"/>
        <v>2762</v>
      </c>
      <c r="K27" s="129">
        <f t="shared" si="19"/>
        <v>1190</v>
      </c>
      <c r="L27" s="129">
        <f t="shared" si="19"/>
        <v>1234</v>
      </c>
      <c r="M27" s="129">
        <f t="shared" si="19"/>
        <v>122</v>
      </c>
      <c r="N27" s="129">
        <f>N28+N35+N39+N56</f>
        <v>78</v>
      </c>
      <c r="O27" s="129">
        <f t="shared" si="19"/>
        <v>20</v>
      </c>
      <c r="P27" s="129">
        <f t="shared" si="19"/>
        <v>18</v>
      </c>
      <c r="Q27" s="129">
        <f t="shared" si="19"/>
        <v>98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>
        <f t="shared" ref="AL27:AQ27" si="20">AL28+AL35+AL39+AL56</f>
        <v>612</v>
      </c>
      <c r="AM27" s="35">
        <f t="shared" si="20"/>
        <v>88</v>
      </c>
      <c r="AN27" s="35">
        <f t="shared" si="20"/>
        <v>524</v>
      </c>
      <c r="AO27" s="35">
        <f t="shared" si="20"/>
        <v>216</v>
      </c>
      <c r="AP27" s="35">
        <f t="shared" si="20"/>
        <v>246</v>
      </c>
      <c r="AQ27" s="35">
        <f t="shared" si="20"/>
        <v>26</v>
      </c>
      <c r="AR27" s="35"/>
      <c r="AS27" s="35"/>
      <c r="AT27" s="35">
        <f t="shared" ref="AT27:BA27" si="21">AT28+AT35+AT39+AT56</f>
        <v>4</v>
      </c>
      <c r="AU27" s="35">
        <f t="shared" si="21"/>
        <v>16</v>
      </c>
      <c r="AV27" s="35">
        <f t="shared" si="21"/>
        <v>676</v>
      </c>
      <c r="AW27" s="35">
        <f t="shared" si="21"/>
        <v>88</v>
      </c>
      <c r="AX27" s="35">
        <f t="shared" si="21"/>
        <v>588</v>
      </c>
      <c r="AY27" s="35">
        <f t="shared" si="21"/>
        <v>256</v>
      </c>
      <c r="AZ27" s="35">
        <f t="shared" si="21"/>
        <v>260</v>
      </c>
      <c r="BA27" s="35">
        <f t="shared" si="21"/>
        <v>46</v>
      </c>
      <c r="BB27" s="35"/>
      <c r="BC27" s="35"/>
      <c r="BD27" s="35">
        <f t="shared" ref="BD27:BK27" si="22">BD28+BD35+BD39+BD56</f>
        <v>4</v>
      </c>
      <c r="BE27" s="35">
        <f t="shared" si="22"/>
        <v>22</v>
      </c>
      <c r="BF27" s="35">
        <f t="shared" si="22"/>
        <v>540</v>
      </c>
      <c r="BG27" s="35">
        <f t="shared" si="22"/>
        <v>80</v>
      </c>
      <c r="BH27" s="35">
        <f t="shared" si="22"/>
        <v>460</v>
      </c>
      <c r="BI27" s="35">
        <f t="shared" si="22"/>
        <v>180</v>
      </c>
      <c r="BJ27" s="35">
        <f t="shared" si="22"/>
        <v>232</v>
      </c>
      <c r="BK27" s="35">
        <f t="shared" si="22"/>
        <v>30</v>
      </c>
      <c r="BL27" s="35"/>
      <c r="BM27" s="35"/>
      <c r="BN27" s="35">
        <f t="shared" ref="BN27:BU27" si="23">BN28+BN35+BN39+BN56</f>
        <v>4</v>
      </c>
      <c r="BO27" s="35">
        <f t="shared" si="23"/>
        <v>14</v>
      </c>
      <c r="BP27" s="35">
        <f t="shared" si="23"/>
        <v>560</v>
      </c>
      <c r="BQ27" s="35">
        <f t="shared" si="23"/>
        <v>80</v>
      </c>
      <c r="BR27" s="35">
        <f t="shared" si="23"/>
        <v>480</v>
      </c>
      <c r="BS27" s="35">
        <f t="shared" si="23"/>
        <v>206</v>
      </c>
      <c r="BT27" s="35">
        <f t="shared" si="23"/>
        <v>238</v>
      </c>
      <c r="BU27" s="35">
        <f t="shared" si="23"/>
        <v>20</v>
      </c>
      <c r="BV27" s="35"/>
      <c r="BW27" s="35"/>
      <c r="BX27" s="35"/>
      <c r="BY27" s="35">
        <f t="shared" ref="BY27:CD27" si="24">BY28+BY35+BY39+BY56</f>
        <v>16</v>
      </c>
      <c r="BZ27" s="35">
        <f t="shared" si="24"/>
        <v>504</v>
      </c>
      <c r="CA27" s="35">
        <f t="shared" si="24"/>
        <v>88</v>
      </c>
      <c r="CB27" s="35">
        <f t="shared" si="24"/>
        <v>416</v>
      </c>
      <c r="CC27" s="35">
        <f t="shared" si="24"/>
        <v>192</v>
      </c>
      <c r="CD27" s="35">
        <f t="shared" si="24"/>
        <v>176</v>
      </c>
      <c r="CE27" s="35"/>
      <c r="CF27" s="35">
        <f t="shared" ref="CF27:CN27" si="25">CF28+CF35+CF39+CF56</f>
        <v>32</v>
      </c>
      <c r="CG27" s="35">
        <f t="shared" si="25"/>
        <v>0</v>
      </c>
      <c r="CH27" s="35">
        <f t="shared" si="25"/>
        <v>2</v>
      </c>
      <c r="CI27" s="35">
        <f t="shared" si="25"/>
        <v>14</v>
      </c>
      <c r="CJ27" s="35">
        <f t="shared" si="25"/>
        <v>352</v>
      </c>
      <c r="CK27" s="35">
        <f t="shared" si="25"/>
        <v>58</v>
      </c>
      <c r="CL27" s="35">
        <f t="shared" si="25"/>
        <v>294</v>
      </c>
      <c r="CM27" s="35">
        <f t="shared" si="25"/>
        <v>140</v>
      </c>
      <c r="CN27" s="35">
        <f t="shared" si="25"/>
        <v>82</v>
      </c>
      <c r="CO27" s="35"/>
      <c r="CP27" s="35">
        <f>CP28+CP35+CP39+CP56</f>
        <v>30</v>
      </c>
      <c r="CQ27" s="35"/>
      <c r="CR27" s="35">
        <f>CR28+CR35+CR39+CR56</f>
        <v>4</v>
      </c>
      <c r="CS27" s="35">
        <f>CS28+CS35+CS39+CS56</f>
        <v>18</v>
      </c>
      <c r="CT27" s="37"/>
      <c r="CU27" s="36">
        <v>3168</v>
      </c>
      <c r="CV27" s="48">
        <f>CV28+CV35+CV39+CV56</f>
        <v>1152</v>
      </c>
    </row>
    <row r="28" spans="1:100" s="43" customFormat="1" ht="32.25" thickBot="1">
      <c r="A28" s="32"/>
      <c r="B28" s="39" t="s">
        <v>330</v>
      </c>
      <c r="C28" s="40" t="s">
        <v>64</v>
      </c>
      <c r="D28" s="236">
        <v>1</v>
      </c>
      <c r="E28" s="237"/>
      <c r="F28" s="237">
        <v>11</v>
      </c>
      <c r="G28" s="237"/>
      <c r="H28" s="194">
        <f>SUM(H29:H34)</f>
        <v>682</v>
      </c>
      <c r="I28" s="194">
        <f>SUM(I29:I34)</f>
        <v>126</v>
      </c>
      <c r="J28" s="194">
        <f>SUM(J29:J34)</f>
        <v>556</v>
      </c>
      <c r="K28" s="194">
        <f>SUM(K29:K34)</f>
        <v>120</v>
      </c>
      <c r="L28" s="194">
        <f>SUM(L29:L34)</f>
        <v>366</v>
      </c>
      <c r="M28" s="194">
        <f>SUM(M29:M33)</f>
        <v>0</v>
      </c>
      <c r="N28" s="194">
        <f>SUM(N29:N34)</f>
        <v>36</v>
      </c>
      <c r="O28" s="194">
        <f>SUM(O29:O33)</f>
        <v>0</v>
      </c>
      <c r="P28" s="194">
        <f>SUM(P29:P34)</f>
        <v>4</v>
      </c>
      <c r="Q28" s="194">
        <f>SUM(Q29:Q33)</f>
        <v>28</v>
      </c>
      <c r="R28" s="161"/>
      <c r="S28" s="162"/>
      <c r="T28" s="162"/>
      <c r="U28" s="162"/>
      <c r="V28" s="162"/>
      <c r="W28" s="162"/>
      <c r="X28" s="162"/>
      <c r="Y28" s="162"/>
      <c r="Z28" s="162"/>
      <c r="AA28" s="162"/>
      <c r="AB28" s="161"/>
      <c r="AC28" s="162"/>
      <c r="AD28" s="162"/>
      <c r="AE28" s="162"/>
      <c r="AF28" s="162"/>
      <c r="AG28" s="162"/>
      <c r="AH28" s="162"/>
      <c r="AI28" s="162"/>
      <c r="AJ28" s="162"/>
      <c r="AK28" s="162"/>
      <c r="AL28" s="194">
        <f t="shared" ref="AL28:BQ28" si="26">SUM(AL29:AL33)</f>
        <v>144</v>
      </c>
      <c r="AM28" s="194">
        <f t="shared" si="26"/>
        <v>28</v>
      </c>
      <c r="AN28" s="194">
        <f t="shared" si="26"/>
        <v>116</v>
      </c>
      <c r="AO28" s="194">
        <f t="shared" si="26"/>
        <v>36</v>
      </c>
      <c r="AP28" s="194">
        <f t="shared" si="26"/>
        <v>56</v>
      </c>
      <c r="AQ28" s="194">
        <f t="shared" si="26"/>
        <v>0</v>
      </c>
      <c r="AR28" s="194">
        <f t="shared" si="26"/>
        <v>16</v>
      </c>
      <c r="AS28" s="194">
        <f t="shared" si="26"/>
        <v>0</v>
      </c>
      <c r="AT28" s="194">
        <f t="shared" si="26"/>
        <v>2</v>
      </c>
      <c r="AU28" s="194">
        <f t="shared" si="26"/>
        <v>6</v>
      </c>
      <c r="AV28" s="194">
        <f t="shared" si="26"/>
        <v>102</v>
      </c>
      <c r="AW28" s="194">
        <f t="shared" si="26"/>
        <v>20</v>
      </c>
      <c r="AX28" s="194">
        <f t="shared" si="26"/>
        <v>82</v>
      </c>
      <c r="AY28" s="194">
        <f t="shared" si="26"/>
        <v>6</v>
      </c>
      <c r="AZ28" s="194">
        <f t="shared" si="26"/>
        <v>72</v>
      </c>
      <c r="BA28" s="194">
        <f t="shared" si="26"/>
        <v>0</v>
      </c>
      <c r="BB28" s="194">
        <f t="shared" si="26"/>
        <v>0</v>
      </c>
      <c r="BC28" s="194">
        <f t="shared" si="26"/>
        <v>0</v>
      </c>
      <c r="BD28" s="194">
        <f t="shared" si="26"/>
        <v>0</v>
      </c>
      <c r="BE28" s="194">
        <f t="shared" si="26"/>
        <v>4</v>
      </c>
      <c r="BF28" s="187">
        <f>SUM(BF29:BF34)</f>
        <v>156</v>
      </c>
      <c r="BG28" s="194">
        <f>SUM(BG29:BG34)</f>
        <v>30</v>
      </c>
      <c r="BH28" s="187">
        <f>SUM(BH29:BH34)</f>
        <v>126</v>
      </c>
      <c r="BI28" s="194">
        <f>SUM(BI29:BI34)</f>
        <v>16</v>
      </c>
      <c r="BJ28" s="194">
        <f>SUM(BJ29:BJ34)</f>
        <v>106</v>
      </c>
      <c r="BK28" s="194">
        <f t="shared" si="26"/>
        <v>0</v>
      </c>
      <c r="BL28" s="194">
        <f>SUM(BL29:BL34)</f>
        <v>0</v>
      </c>
      <c r="BM28" s="194">
        <f t="shared" si="26"/>
        <v>0</v>
      </c>
      <c r="BN28" s="194">
        <f>SUM(BN29:BN34)</f>
        <v>0</v>
      </c>
      <c r="BO28" s="194">
        <f>SUM(BO29:BO34)</f>
        <v>4</v>
      </c>
      <c r="BP28" s="194">
        <f t="shared" si="26"/>
        <v>66</v>
      </c>
      <c r="BQ28" s="194">
        <f t="shared" si="26"/>
        <v>8</v>
      </c>
      <c r="BR28" s="194">
        <f t="shared" ref="BR28:CS28" si="27">SUM(BR29:BR33)</f>
        <v>58</v>
      </c>
      <c r="BS28" s="194">
        <f t="shared" si="27"/>
        <v>4</v>
      </c>
      <c r="BT28" s="194">
        <f t="shared" si="27"/>
        <v>50</v>
      </c>
      <c r="BU28" s="194">
        <f t="shared" si="27"/>
        <v>0</v>
      </c>
      <c r="BV28" s="194">
        <f t="shared" si="27"/>
        <v>0</v>
      </c>
      <c r="BW28" s="194">
        <f t="shared" si="27"/>
        <v>0</v>
      </c>
      <c r="BX28" s="194">
        <f t="shared" si="27"/>
        <v>0</v>
      </c>
      <c r="BY28" s="194">
        <f t="shared" si="27"/>
        <v>4</v>
      </c>
      <c r="BZ28" s="194">
        <f t="shared" si="27"/>
        <v>112</v>
      </c>
      <c r="CA28" s="194">
        <f t="shared" si="27"/>
        <v>22</v>
      </c>
      <c r="CB28" s="194">
        <f t="shared" si="27"/>
        <v>90</v>
      </c>
      <c r="CC28" s="194">
        <f t="shared" si="27"/>
        <v>30</v>
      </c>
      <c r="CD28" s="194">
        <f t="shared" si="27"/>
        <v>56</v>
      </c>
      <c r="CE28" s="194">
        <f t="shared" si="27"/>
        <v>0</v>
      </c>
      <c r="CF28" s="194">
        <f t="shared" si="27"/>
        <v>0</v>
      </c>
      <c r="CG28" s="194">
        <f t="shared" si="27"/>
        <v>0</v>
      </c>
      <c r="CH28" s="194">
        <f t="shared" si="27"/>
        <v>0</v>
      </c>
      <c r="CI28" s="194">
        <f t="shared" si="27"/>
        <v>4</v>
      </c>
      <c r="CJ28" s="194">
        <f t="shared" si="27"/>
        <v>102</v>
      </c>
      <c r="CK28" s="194">
        <f t="shared" si="27"/>
        <v>18</v>
      </c>
      <c r="CL28" s="194">
        <f t="shared" si="27"/>
        <v>84</v>
      </c>
      <c r="CM28" s="194">
        <f t="shared" si="27"/>
        <v>28</v>
      </c>
      <c r="CN28" s="194">
        <f t="shared" si="27"/>
        <v>26</v>
      </c>
      <c r="CO28" s="194">
        <f t="shared" si="27"/>
        <v>0</v>
      </c>
      <c r="CP28" s="194">
        <f t="shared" si="27"/>
        <v>20</v>
      </c>
      <c r="CQ28" s="194">
        <f t="shared" si="27"/>
        <v>0</v>
      </c>
      <c r="CR28" s="194">
        <f t="shared" si="27"/>
        <v>2</v>
      </c>
      <c r="CS28" s="194">
        <f t="shared" si="27"/>
        <v>8</v>
      </c>
      <c r="CT28" s="42"/>
      <c r="CU28" s="41">
        <v>468</v>
      </c>
      <c r="CV28" s="105">
        <f t="shared" ref="CV28:CV38" si="28">H28-CU28</f>
        <v>214</v>
      </c>
    </row>
    <row r="29" spans="1:100" ht="13.5" customHeight="1">
      <c r="A29" s="44"/>
      <c r="B29" s="23" t="s">
        <v>65</v>
      </c>
      <c r="C29" s="12" t="s">
        <v>66</v>
      </c>
      <c r="D29" s="192">
        <v>8</v>
      </c>
      <c r="E29" s="175"/>
      <c r="F29" s="175"/>
      <c r="G29" s="175"/>
      <c r="H29" s="201">
        <f t="shared" ref="H29:O33" si="29">AL29+AV29++BF29+BP29+BZ29+CJ29</f>
        <v>66</v>
      </c>
      <c r="I29" s="201">
        <f t="shared" si="29"/>
        <v>14</v>
      </c>
      <c r="J29" s="201">
        <f t="shared" si="29"/>
        <v>52</v>
      </c>
      <c r="K29" s="201">
        <f t="shared" si="29"/>
        <v>26</v>
      </c>
      <c r="L29" s="201">
        <f t="shared" si="29"/>
        <v>0</v>
      </c>
      <c r="M29" s="201">
        <f t="shared" si="29"/>
        <v>0</v>
      </c>
      <c r="N29" s="201">
        <f t="shared" si="29"/>
        <v>20</v>
      </c>
      <c r="O29" s="201">
        <f t="shared" si="29"/>
        <v>0</v>
      </c>
      <c r="P29" s="201">
        <f>AT29+BD29++BN29+BX29+CH29+CR29</f>
        <v>2</v>
      </c>
      <c r="Q29" s="201">
        <f>AU29+BE29++BO29+BY29+CI29+CS29</f>
        <v>4</v>
      </c>
      <c r="R29" s="164"/>
      <c r="S29" s="159"/>
      <c r="T29" s="160"/>
      <c r="U29" s="159"/>
      <c r="V29" s="159"/>
      <c r="W29" s="159"/>
      <c r="X29" s="159"/>
      <c r="Y29" s="159"/>
      <c r="Z29" s="159"/>
      <c r="AA29" s="159"/>
      <c r="AB29" s="164"/>
      <c r="AC29" s="159"/>
      <c r="AD29" s="160"/>
      <c r="AE29" s="159"/>
      <c r="AF29" s="159"/>
      <c r="AG29" s="159"/>
      <c r="AH29" s="159"/>
      <c r="AI29" s="159"/>
      <c r="AJ29" s="159"/>
      <c r="AK29" s="159"/>
      <c r="AL29" s="195">
        <f t="shared" ref="AL29:AL34" si="30">AM29+AN29</f>
        <v>0</v>
      </c>
      <c r="AM29" s="154"/>
      <c r="AN29" s="151">
        <f t="shared" ref="AN29:AN34" si="31">SUM(AO29:AU29)</f>
        <v>0</v>
      </c>
      <c r="AO29" s="154"/>
      <c r="AP29" s="154"/>
      <c r="AQ29" s="154"/>
      <c r="AR29" s="154"/>
      <c r="AS29" s="154"/>
      <c r="AT29" s="154"/>
      <c r="AU29" s="154"/>
      <c r="AV29" s="195">
        <f t="shared" ref="AV29:AV34" si="32">AW29+AX29</f>
        <v>0</v>
      </c>
      <c r="AW29" s="154"/>
      <c r="AX29" s="151">
        <f t="shared" ref="AX29:AX34" si="33">SUM(AY29:BE29)</f>
        <v>0</v>
      </c>
      <c r="AY29" s="153"/>
      <c r="AZ29" s="153"/>
      <c r="BA29" s="154"/>
      <c r="BB29" s="154"/>
      <c r="BC29" s="154"/>
      <c r="BD29" s="154"/>
      <c r="BE29" s="154"/>
      <c r="BF29" s="195">
        <f t="shared" ref="BF29:BF34" si="34">BG29+BH29</f>
        <v>0</v>
      </c>
      <c r="BG29" s="154"/>
      <c r="BH29" s="151">
        <f t="shared" ref="BH29:BH34" si="35">SUM(BI29:BO29)</f>
        <v>0</v>
      </c>
      <c r="BI29" s="154"/>
      <c r="BJ29" s="154"/>
      <c r="BK29" s="154"/>
      <c r="BL29" s="154"/>
      <c r="BM29" s="154"/>
      <c r="BN29" s="154"/>
      <c r="BO29" s="154"/>
      <c r="BP29" s="195">
        <f t="shared" ref="BP29:BP34" si="36">BQ29+BR29</f>
        <v>0</v>
      </c>
      <c r="BQ29" s="154"/>
      <c r="BR29" s="151">
        <f t="shared" ref="BR29:BR34" si="37">SUM(BS29:BY29)</f>
        <v>0</v>
      </c>
      <c r="BS29" s="154"/>
      <c r="BT29" s="154"/>
      <c r="BU29" s="154"/>
      <c r="BV29" s="154"/>
      <c r="BW29" s="154"/>
      <c r="BX29" s="154"/>
      <c r="BY29" s="154"/>
      <c r="BZ29" s="195">
        <f t="shared" ref="BZ29:BZ34" si="38">CA29+CB29</f>
        <v>0</v>
      </c>
      <c r="CA29" s="198"/>
      <c r="CB29" s="151">
        <f t="shared" ref="CB29:CB34" si="39">SUM(CC29:CI29)</f>
        <v>0</v>
      </c>
      <c r="CC29" s="198"/>
      <c r="CD29" s="198"/>
      <c r="CE29" s="198"/>
      <c r="CF29" s="198"/>
      <c r="CG29" s="198"/>
      <c r="CH29" s="198"/>
      <c r="CI29" s="156"/>
      <c r="CJ29" s="195">
        <f t="shared" ref="CJ29:CJ34" si="40">CK29+CL29</f>
        <v>66</v>
      </c>
      <c r="CK29" s="198">
        <v>14</v>
      </c>
      <c r="CL29" s="151">
        <f t="shared" ref="CL29:CL53" si="41">SUM(CM29:CS29)</f>
        <v>52</v>
      </c>
      <c r="CM29" s="198">
        <v>26</v>
      </c>
      <c r="CN29" s="198"/>
      <c r="CO29" s="198"/>
      <c r="CP29" s="198">
        <v>20</v>
      </c>
      <c r="CQ29" s="198"/>
      <c r="CR29" s="198">
        <v>2</v>
      </c>
      <c r="CS29" s="156">
        <v>4</v>
      </c>
      <c r="CT29" s="46"/>
      <c r="CU29" s="50">
        <v>48</v>
      </c>
      <c r="CV29" s="49">
        <f t="shared" si="28"/>
        <v>18</v>
      </c>
    </row>
    <row r="30" spans="1:100" ht="13.5" customHeight="1">
      <c r="A30" s="44"/>
      <c r="B30" s="23" t="s">
        <v>67</v>
      </c>
      <c r="C30" s="12" t="s">
        <v>60</v>
      </c>
      <c r="D30" s="192">
        <v>3</v>
      </c>
      <c r="E30" s="175"/>
      <c r="F30" s="175"/>
      <c r="G30" s="175"/>
      <c r="H30" s="201">
        <f t="shared" si="29"/>
        <v>66</v>
      </c>
      <c r="I30" s="201">
        <f t="shared" si="29"/>
        <v>12</v>
      </c>
      <c r="J30" s="201">
        <f t="shared" si="29"/>
        <v>54</v>
      </c>
      <c r="K30" s="201">
        <f t="shared" si="29"/>
        <v>32</v>
      </c>
      <c r="L30" s="201">
        <f t="shared" si="29"/>
        <v>0</v>
      </c>
      <c r="M30" s="201">
        <f t="shared" si="29"/>
        <v>0</v>
      </c>
      <c r="N30" s="201">
        <f t="shared" si="29"/>
        <v>16</v>
      </c>
      <c r="O30" s="201">
        <f t="shared" si="29"/>
        <v>0</v>
      </c>
      <c r="P30" s="201">
        <f t="shared" ref="P30:Q33" si="42">AT30+BD30++BN30+BX30+CH30+CR30</f>
        <v>2</v>
      </c>
      <c r="Q30" s="201">
        <f t="shared" si="42"/>
        <v>4</v>
      </c>
      <c r="R30" s="164"/>
      <c r="S30" s="159"/>
      <c r="T30" s="160"/>
      <c r="U30" s="159"/>
      <c r="V30" s="159"/>
      <c r="W30" s="159"/>
      <c r="X30" s="159"/>
      <c r="Y30" s="159"/>
      <c r="Z30" s="159"/>
      <c r="AA30" s="159"/>
      <c r="AB30" s="164"/>
      <c r="AC30" s="159"/>
      <c r="AD30" s="160"/>
      <c r="AE30" s="159"/>
      <c r="AF30" s="159"/>
      <c r="AG30" s="159"/>
      <c r="AH30" s="159"/>
      <c r="AI30" s="159"/>
      <c r="AJ30" s="159"/>
      <c r="AK30" s="159"/>
      <c r="AL30" s="152">
        <f t="shared" si="30"/>
        <v>66</v>
      </c>
      <c r="AM30" s="155">
        <v>12</v>
      </c>
      <c r="AN30" s="151">
        <f t="shared" si="31"/>
        <v>54</v>
      </c>
      <c r="AO30" s="155">
        <v>32</v>
      </c>
      <c r="AP30" s="155"/>
      <c r="AQ30" s="155"/>
      <c r="AR30" s="155">
        <v>16</v>
      </c>
      <c r="AS30" s="155"/>
      <c r="AT30" s="155">
        <v>2</v>
      </c>
      <c r="AU30" s="156">
        <v>4</v>
      </c>
      <c r="AV30" s="152">
        <f t="shared" si="32"/>
        <v>0</v>
      </c>
      <c r="AW30" s="154"/>
      <c r="AX30" s="151">
        <f t="shared" si="33"/>
        <v>0</v>
      </c>
      <c r="AY30" s="154"/>
      <c r="AZ30" s="154"/>
      <c r="BA30" s="154"/>
      <c r="BB30" s="154"/>
      <c r="BC30" s="154"/>
      <c r="BD30" s="154"/>
      <c r="BE30" s="154"/>
      <c r="BF30" s="152">
        <f t="shared" si="34"/>
        <v>0</v>
      </c>
      <c r="BG30" s="155"/>
      <c r="BH30" s="151">
        <f t="shared" si="35"/>
        <v>0</v>
      </c>
      <c r="BI30" s="155"/>
      <c r="BJ30" s="155"/>
      <c r="BK30" s="155"/>
      <c r="BL30" s="155"/>
      <c r="BM30" s="155"/>
      <c r="BN30" s="155"/>
      <c r="BO30" s="156"/>
      <c r="BP30" s="152">
        <f t="shared" si="36"/>
        <v>0</v>
      </c>
      <c r="BQ30" s="154"/>
      <c r="BR30" s="151">
        <f t="shared" si="37"/>
        <v>0</v>
      </c>
      <c r="BS30" s="154"/>
      <c r="BT30" s="154"/>
      <c r="BU30" s="154"/>
      <c r="BV30" s="154"/>
      <c r="BW30" s="154"/>
      <c r="BX30" s="154"/>
      <c r="BY30" s="154"/>
      <c r="BZ30" s="152">
        <f t="shared" si="38"/>
        <v>0</v>
      </c>
      <c r="CA30" s="154"/>
      <c r="CB30" s="151">
        <f t="shared" si="39"/>
        <v>0</v>
      </c>
      <c r="CC30" s="154"/>
      <c r="CD30" s="154"/>
      <c r="CE30" s="154"/>
      <c r="CF30" s="154"/>
      <c r="CG30" s="154"/>
      <c r="CH30" s="154"/>
      <c r="CI30" s="154"/>
      <c r="CJ30" s="152">
        <f t="shared" si="40"/>
        <v>0</v>
      </c>
      <c r="CK30" s="154"/>
      <c r="CL30" s="151">
        <f t="shared" si="41"/>
        <v>0</v>
      </c>
      <c r="CM30" s="154"/>
      <c r="CN30" s="154"/>
      <c r="CO30" s="154"/>
      <c r="CP30" s="154"/>
      <c r="CQ30" s="154"/>
      <c r="CR30" s="154"/>
      <c r="CS30" s="154"/>
      <c r="CT30" s="46"/>
      <c r="CU30" s="50">
        <v>70</v>
      </c>
      <c r="CV30" s="49">
        <f t="shared" si="28"/>
        <v>-4</v>
      </c>
    </row>
    <row r="31" spans="1:100" ht="23.25" customHeight="1">
      <c r="A31" s="51"/>
      <c r="B31" s="23" t="s">
        <v>68</v>
      </c>
      <c r="C31" s="12" t="s">
        <v>331</v>
      </c>
      <c r="D31" s="192"/>
      <c r="E31" s="175"/>
      <c r="F31" s="175" t="s">
        <v>428</v>
      </c>
      <c r="G31" s="175"/>
      <c r="H31" s="201">
        <f t="shared" si="29"/>
        <v>220</v>
      </c>
      <c r="I31" s="201">
        <f t="shared" si="29"/>
        <v>38</v>
      </c>
      <c r="J31" s="201">
        <f t="shared" si="29"/>
        <v>182</v>
      </c>
      <c r="K31" s="201">
        <f t="shared" si="29"/>
        <v>16</v>
      </c>
      <c r="L31" s="201">
        <f t="shared" si="29"/>
        <v>160</v>
      </c>
      <c r="M31" s="201">
        <f t="shared" si="29"/>
        <v>0</v>
      </c>
      <c r="N31" s="201">
        <f t="shared" si="29"/>
        <v>0</v>
      </c>
      <c r="O31" s="201">
        <f t="shared" si="29"/>
        <v>0</v>
      </c>
      <c r="P31" s="201">
        <f t="shared" si="42"/>
        <v>0</v>
      </c>
      <c r="Q31" s="201">
        <f t="shared" si="42"/>
        <v>6</v>
      </c>
      <c r="R31" s="164"/>
      <c r="S31" s="159"/>
      <c r="T31" s="160"/>
      <c r="U31" s="159"/>
      <c r="V31" s="159"/>
      <c r="W31" s="159"/>
      <c r="X31" s="159"/>
      <c r="Y31" s="159"/>
      <c r="Z31" s="159"/>
      <c r="AA31" s="159"/>
      <c r="AB31" s="164"/>
      <c r="AC31" s="159"/>
      <c r="AD31" s="160"/>
      <c r="AE31" s="159"/>
      <c r="AF31" s="159"/>
      <c r="AG31" s="159"/>
      <c r="AH31" s="159"/>
      <c r="AI31" s="159"/>
      <c r="AJ31" s="159"/>
      <c r="AK31" s="159"/>
      <c r="AL31" s="152">
        <f t="shared" si="30"/>
        <v>38</v>
      </c>
      <c r="AM31" s="154">
        <v>8</v>
      </c>
      <c r="AN31" s="151">
        <f t="shared" si="31"/>
        <v>30</v>
      </c>
      <c r="AO31" s="154">
        <v>2</v>
      </c>
      <c r="AP31" s="153">
        <v>28</v>
      </c>
      <c r="AQ31" s="154"/>
      <c r="AR31" s="154"/>
      <c r="AS31" s="154"/>
      <c r="AT31" s="154"/>
      <c r="AU31" s="154"/>
      <c r="AV31" s="152">
        <f t="shared" si="32"/>
        <v>60</v>
      </c>
      <c r="AW31" s="154">
        <v>10</v>
      </c>
      <c r="AX31" s="151">
        <f t="shared" si="33"/>
        <v>50</v>
      </c>
      <c r="AY31" s="154">
        <v>4</v>
      </c>
      <c r="AZ31" s="153">
        <v>44</v>
      </c>
      <c r="BA31" s="154"/>
      <c r="BB31" s="154"/>
      <c r="BC31" s="154"/>
      <c r="BD31" s="154"/>
      <c r="BE31" s="154">
        <v>2</v>
      </c>
      <c r="BF31" s="152">
        <f t="shared" si="34"/>
        <v>54</v>
      </c>
      <c r="BG31" s="154">
        <v>10</v>
      </c>
      <c r="BH31" s="151">
        <f t="shared" si="35"/>
        <v>44</v>
      </c>
      <c r="BI31" s="154">
        <v>4</v>
      </c>
      <c r="BJ31" s="153">
        <v>40</v>
      </c>
      <c r="BK31" s="154"/>
      <c r="BL31" s="154"/>
      <c r="BM31" s="154"/>
      <c r="BN31" s="154"/>
      <c r="BO31" s="154"/>
      <c r="BP31" s="152">
        <f t="shared" si="36"/>
        <v>30</v>
      </c>
      <c r="BQ31" s="154">
        <v>2</v>
      </c>
      <c r="BR31" s="151">
        <f t="shared" si="37"/>
        <v>28</v>
      </c>
      <c r="BS31" s="154">
        <v>2</v>
      </c>
      <c r="BT31" s="153">
        <v>24</v>
      </c>
      <c r="BU31" s="154"/>
      <c r="BV31" s="154"/>
      <c r="BW31" s="154"/>
      <c r="BX31" s="154"/>
      <c r="BY31" s="153">
        <v>2</v>
      </c>
      <c r="BZ31" s="152">
        <f t="shared" si="38"/>
        <v>20</v>
      </c>
      <c r="CA31" s="154">
        <v>6</v>
      </c>
      <c r="CB31" s="151">
        <f t="shared" si="39"/>
        <v>14</v>
      </c>
      <c r="CC31" s="154">
        <v>2</v>
      </c>
      <c r="CD31" s="153">
        <v>12</v>
      </c>
      <c r="CE31" s="154"/>
      <c r="CF31" s="154"/>
      <c r="CG31" s="154"/>
      <c r="CH31" s="154"/>
      <c r="CI31" s="154"/>
      <c r="CJ31" s="152">
        <f t="shared" si="40"/>
        <v>18</v>
      </c>
      <c r="CK31" s="154">
        <v>2</v>
      </c>
      <c r="CL31" s="151">
        <f t="shared" si="41"/>
        <v>16</v>
      </c>
      <c r="CM31" s="154">
        <v>2</v>
      </c>
      <c r="CN31" s="153">
        <v>12</v>
      </c>
      <c r="CO31" s="154"/>
      <c r="CP31" s="154"/>
      <c r="CQ31" s="154"/>
      <c r="CR31" s="154"/>
      <c r="CS31" s="153">
        <v>2</v>
      </c>
      <c r="CT31" s="46"/>
      <c r="CU31" s="50">
        <v>175</v>
      </c>
      <c r="CV31" s="49">
        <f t="shared" si="28"/>
        <v>45</v>
      </c>
    </row>
    <row r="32" spans="1:100" ht="31.5">
      <c r="A32" s="51"/>
      <c r="B32" s="23" t="s">
        <v>70</v>
      </c>
      <c r="C32" s="12" t="s">
        <v>332</v>
      </c>
      <c r="D32" s="192"/>
      <c r="E32" s="175"/>
      <c r="F32" s="193" t="s">
        <v>292</v>
      </c>
      <c r="G32" s="175"/>
      <c r="H32" s="201">
        <f t="shared" si="29"/>
        <v>198</v>
      </c>
      <c r="I32" s="201">
        <f t="shared" si="29"/>
        <v>36</v>
      </c>
      <c r="J32" s="201">
        <f t="shared" si="29"/>
        <v>162</v>
      </c>
      <c r="K32" s="201">
        <f t="shared" si="29"/>
        <v>10</v>
      </c>
      <c r="L32" s="201">
        <f t="shared" si="29"/>
        <v>140</v>
      </c>
      <c r="M32" s="201">
        <f t="shared" si="29"/>
        <v>0</v>
      </c>
      <c r="N32" s="201">
        <f t="shared" si="29"/>
        <v>0</v>
      </c>
      <c r="O32" s="201">
        <f t="shared" si="29"/>
        <v>0</v>
      </c>
      <c r="P32" s="201">
        <f t="shared" si="42"/>
        <v>0</v>
      </c>
      <c r="Q32" s="201">
        <f t="shared" si="42"/>
        <v>12</v>
      </c>
      <c r="R32" s="164"/>
      <c r="S32" s="159"/>
      <c r="T32" s="160"/>
      <c r="U32" s="159"/>
      <c r="V32" s="159"/>
      <c r="W32" s="159"/>
      <c r="X32" s="159"/>
      <c r="Y32" s="159"/>
      <c r="Z32" s="159"/>
      <c r="AA32" s="159"/>
      <c r="AB32" s="164"/>
      <c r="AC32" s="159"/>
      <c r="AD32" s="160"/>
      <c r="AE32" s="159"/>
      <c r="AF32" s="159"/>
      <c r="AG32" s="159"/>
      <c r="AH32" s="159"/>
      <c r="AI32" s="159"/>
      <c r="AJ32" s="159"/>
      <c r="AK32" s="159"/>
      <c r="AL32" s="152">
        <f t="shared" si="30"/>
        <v>40</v>
      </c>
      <c r="AM32" s="154">
        <v>8</v>
      </c>
      <c r="AN32" s="151">
        <f t="shared" si="31"/>
        <v>32</v>
      </c>
      <c r="AO32" s="154">
        <v>2</v>
      </c>
      <c r="AP32" s="153">
        <v>28</v>
      </c>
      <c r="AQ32" s="154"/>
      <c r="AR32" s="154"/>
      <c r="AS32" s="154"/>
      <c r="AT32" s="154"/>
      <c r="AU32" s="154">
        <v>2</v>
      </c>
      <c r="AV32" s="152">
        <f t="shared" si="32"/>
        <v>42</v>
      </c>
      <c r="AW32" s="154">
        <v>10</v>
      </c>
      <c r="AX32" s="151">
        <f t="shared" si="33"/>
        <v>32</v>
      </c>
      <c r="AY32" s="154">
        <v>2</v>
      </c>
      <c r="AZ32" s="153">
        <v>28</v>
      </c>
      <c r="BA32" s="154"/>
      <c r="BB32" s="154"/>
      <c r="BC32" s="154"/>
      <c r="BD32" s="154"/>
      <c r="BE32" s="154">
        <v>2</v>
      </c>
      <c r="BF32" s="152">
        <f t="shared" si="34"/>
        <v>36</v>
      </c>
      <c r="BG32" s="154">
        <v>6</v>
      </c>
      <c r="BH32" s="151">
        <f t="shared" si="35"/>
        <v>30</v>
      </c>
      <c r="BI32" s="154">
        <v>2</v>
      </c>
      <c r="BJ32" s="153">
        <v>26</v>
      </c>
      <c r="BK32" s="154"/>
      <c r="BL32" s="154"/>
      <c r="BM32" s="154"/>
      <c r="BN32" s="154"/>
      <c r="BO32" s="154">
        <v>2</v>
      </c>
      <c r="BP32" s="152">
        <f t="shared" si="36"/>
        <v>36</v>
      </c>
      <c r="BQ32" s="154">
        <v>6</v>
      </c>
      <c r="BR32" s="151">
        <f t="shared" si="37"/>
        <v>30</v>
      </c>
      <c r="BS32" s="154">
        <v>2</v>
      </c>
      <c r="BT32" s="153">
        <v>26</v>
      </c>
      <c r="BU32" s="154"/>
      <c r="BV32" s="154"/>
      <c r="BW32" s="154"/>
      <c r="BX32" s="154"/>
      <c r="BY32" s="154">
        <v>2</v>
      </c>
      <c r="BZ32" s="152">
        <f t="shared" si="38"/>
        <v>26</v>
      </c>
      <c r="CA32" s="154">
        <v>4</v>
      </c>
      <c r="CB32" s="151">
        <f t="shared" si="39"/>
        <v>22</v>
      </c>
      <c r="CC32" s="154">
        <v>2</v>
      </c>
      <c r="CD32" s="153">
        <v>18</v>
      </c>
      <c r="CE32" s="154"/>
      <c r="CF32" s="154"/>
      <c r="CG32" s="154"/>
      <c r="CH32" s="154"/>
      <c r="CI32" s="154">
        <v>2</v>
      </c>
      <c r="CJ32" s="152">
        <f t="shared" si="40"/>
        <v>18</v>
      </c>
      <c r="CK32" s="154">
        <v>2</v>
      </c>
      <c r="CL32" s="151">
        <f t="shared" si="41"/>
        <v>16</v>
      </c>
      <c r="CM32" s="154"/>
      <c r="CN32" s="153">
        <v>14</v>
      </c>
      <c r="CO32" s="154"/>
      <c r="CP32" s="154"/>
      <c r="CQ32" s="154"/>
      <c r="CR32" s="154"/>
      <c r="CS32" s="154">
        <v>2</v>
      </c>
      <c r="CT32" s="46"/>
      <c r="CU32" s="45">
        <v>160</v>
      </c>
      <c r="CV32" s="49">
        <f t="shared" si="28"/>
        <v>38</v>
      </c>
    </row>
    <row r="33" spans="1:100" ht="13.5" customHeight="1" thickBot="1">
      <c r="A33" s="51"/>
      <c r="B33" s="23" t="s">
        <v>71</v>
      </c>
      <c r="C33" s="12" t="s">
        <v>522</v>
      </c>
      <c r="D33" s="192"/>
      <c r="E33" s="175"/>
      <c r="F33" s="175">
        <v>7</v>
      </c>
      <c r="G33" s="175"/>
      <c r="H33" s="201">
        <f t="shared" si="29"/>
        <v>66</v>
      </c>
      <c r="I33" s="201">
        <f t="shared" si="29"/>
        <v>12</v>
      </c>
      <c r="J33" s="201">
        <f t="shared" si="29"/>
        <v>54</v>
      </c>
      <c r="K33" s="201">
        <f t="shared" si="29"/>
        <v>26</v>
      </c>
      <c r="L33" s="201">
        <f t="shared" si="29"/>
        <v>26</v>
      </c>
      <c r="M33" s="201">
        <f t="shared" si="29"/>
        <v>0</v>
      </c>
      <c r="N33" s="201">
        <f t="shared" si="29"/>
        <v>0</v>
      </c>
      <c r="O33" s="201">
        <f t="shared" si="29"/>
        <v>0</v>
      </c>
      <c r="P33" s="201">
        <f t="shared" si="42"/>
        <v>0</v>
      </c>
      <c r="Q33" s="201">
        <f t="shared" si="42"/>
        <v>2</v>
      </c>
      <c r="R33" s="164"/>
      <c r="S33" s="159"/>
      <c r="T33" s="160"/>
      <c r="U33" s="159"/>
      <c r="V33" s="159"/>
      <c r="W33" s="159"/>
      <c r="X33" s="159"/>
      <c r="Y33" s="159"/>
      <c r="Z33" s="159"/>
      <c r="AA33" s="159"/>
      <c r="AB33" s="164"/>
      <c r="AC33" s="159"/>
      <c r="AD33" s="160"/>
      <c r="AE33" s="159"/>
      <c r="AF33" s="159"/>
      <c r="AG33" s="159"/>
      <c r="AH33" s="159"/>
      <c r="AI33" s="159"/>
      <c r="AJ33" s="159"/>
      <c r="AK33" s="159"/>
      <c r="AL33" s="196">
        <f t="shared" si="30"/>
        <v>0</v>
      </c>
      <c r="AM33" s="154"/>
      <c r="AN33" s="151">
        <f t="shared" si="31"/>
        <v>0</v>
      </c>
      <c r="AO33" s="154"/>
      <c r="AP33" s="153"/>
      <c r="AQ33" s="154"/>
      <c r="AR33" s="154"/>
      <c r="AS33" s="154"/>
      <c r="AT33" s="154"/>
      <c r="AU33" s="154"/>
      <c r="AV33" s="196">
        <f t="shared" si="32"/>
        <v>0</v>
      </c>
      <c r="AW33" s="154"/>
      <c r="AX33" s="151">
        <f t="shared" si="33"/>
        <v>0</v>
      </c>
      <c r="AY33" s="154"/>
      <c r="AZ33" s="153"/>
      <c r="BA33" s="154"/>
      <c r="BB33" s="154"/>
      <c r="BC33" s="154"/>
      <c r="BD33" s="154"/>
      <c r="BE33" s="154"/>
      <c r="BF33" s="196">
        <f t="shared" si="34"/>
        <v>0</v>
      </c>
      <c r="BG33" s="197"/>
      <c r="BH33" s="151">
        <f t="shared" si="35"/>
        <v>0</v>
      </c>
      <c r="BI33" s="197"/>
      <c r="BJ33" s="197"/>
      <c r="BK33" s="197"/>
      <c r="BL33" s="197"/>
      <c r="BM33" s="197"/>
      <c r="BN33" s="197"/>
      <c r="BO33" s="156"/>
      <c r="BP33" s="196">
        <f t="shared" si="36"/>
        <v>0</v>
      </c>
      <c r="BQ33" s="154"/>
      <c r="BR33" s="151">
        <f t="shared" si="37"/>
        <v>0</v>
      </c>
      <c r="BS33" s="154"/>
      <c r="BT33" s="153"/>
      <c r="BU33" s="154"/>
      <c r="BV33" s="154"/>
      <c r="BW33" s="154"/>
      <c r="BX33" s="154"/>
      <c r="BY33" s="154"/>
      <c r="BZ33" s="196">
        <f t="shared" si="38"/>
        <v>66</v>
      </c>
      <c r="CA33" s="154">
        <v>12</v>
      </c>
      <c r="CB33" s="151">
        <f t="shared" si="39"/>
        <v>54</v>
      </c>
      <c r="CC33" s="154">
        <v>26</v>
      </c>
      <c r="CD33" s="153">
        <v>26</v>
      </c>
      <c r="CE33" s="154"/>
      <c r="CF33" s="154"/>
      <c r="CG33" s="154"/>
      <c r="CH33" s="154"/>
      <c r="CI33" s="154">
        <v>2</v>
      </c>
      <c r="CJ33" s="196">
        <f t="shared" si="40"/>
        <v>0</v>
      </c>
      <c r="CK33" s="197"/>
      <c r="CL33" s="151">
        <f t="shared" si="41"/>
        <v>0</v>
      </c>
      <c r="CM33" s="197"/>
      <c r="CN33" s="197"/>
      <c r="CO33" s="197"/>
      <c r="CP33" s="197"/>
      <c r="CQ33" s="197"/>
      <c r="CR33" s="197"/>
      <c r="CS33" s="156"/>
      <c r="CT33" s="46"/>
      <c r="CU33" s="45">
        <v>0</v>
      </c>
      <c r="CV33" s="49">
        <f t="shared" si="28"/>
        <v>66</v>
      </c>
    </row>
    <row r="34" spans="1:100" ht="13.5" customHeight="1" thickBot="1">
      <c r="A34" s="51"/>
      <c r="B34" s="23" t="s">
        <v>521</v>
      </c>
      <c r="C34" s="12" t="s">
        <v>297</v>
      </c>
      <c r="D34" s="192"/>
      <c r="E34" s="175"/>
      <c r="F34" s="175">
        <v>5</v>
      </c>
      <c r="G34" s="175"/>
      <c r="H34" s="201">
        <f t="shared" ref="H34:Q34" si="43">AL34+AV34++BF34+BP34+BZ34+CJ34</f>
        <v>66</v>
      </c>
      <c r="I34" s="201">
        <f t="shared" si="43"/>
        <v>14</v>
      </c>
      <c r="J34" s="201">
        <f t="shared" si="43"/>
        <v>52</v>
      </c>
      <c r="K34" s="201">
        <f t="shared" si="43"/>
        <v>10</v>
      </c>
      <c r="L34" s="201">
        <f t="shared" si="43"/>
        <v>40</v>
      </c>
      <c r="M34" s="201">
        <f t="shared" si="43"/>
        <v>0</v>
      </c>
      <c r="N34" s="201">
        <f t="shared" si="43"/>
        <v>0</v>
      </c>
      <c r="O34" s="201">
        <f t="shared" si="43"/>
        <v>0</v>
      </c>
      <c r="P34" s="201">
        <f t="shared" si="43"/>
        <v>0</v>
      </c>
      <c r="Q34" s="201">
        <f t="shared" si="43"/>
        <v>2</v>
      </c>
      <c r="R34" s="164"/>
      <c r="S34" s="159"/>
      <c r="T34" s="160"/>
      <c r="U34" s="159"/>
      <c r="V34" s="159"/>
      <c r="W34" s="159"/>
      <c r="X34" s="159"/>
      <c r="Y34" s="159"/>
      <c r="Z34" s="159"/>
      <c r="AA34" s="159"/>
      <c r="AB34" s="164"/>
      <c r="AC34" s="159"/>
      <c r="AD34" s="160"/>
      <c r="AE34" s="159"/>
      <c r="AF34" s="159"/>
      <c r="AG34" s="159"/>
      <c r="AH34" s="159"/>
      <c r="AI34" s="159"/>
      <c r="AJ34" s="159"/>
      <c r="AK34" s="159"/>
      <c r="AL34" s="196">
        <f t="shared" si="30"/>
        <v>0</v>
      </c>
      <c r="AM34" s="154"/>
      <c r="AN34" s="151">
        <f t="shared" si="31"/>
        <v>0</v>
      </c>
      <c r="AO34" s="154"/>
      <c r="AP34" s="153"/>
      <c r="AQ34" s="154"/>
      <c r="AR34" s="154"/>
      <c r="AS34" s="154"/>
      <c r="AT34" s="154"/>
      <c r="AU34" s="154"/>
      <c r="AV34" s="196">
        <f t="shared" si="32"/>
        <v>0</v>
      </c>
      <c r="AW34" s="154"/>
      <c r="AX34" s="151">
        <f t="shared" si="33"/>
        <v>0</v>
      </c>
      <c r="AY34" s="154"/>
      <c r="AZ34" s="153"/>
      <c r="BA34" s="154"/>
      <c r="BB34" s="154"/>
      <c r="BC34" s="154"/>
      <c r="BD34" s="154"/>
      <c r="BE34" s="154"/>
      <c r="BF34" s="196">
        <f t="shared" si="34"/>
        <v>66</v>
      </c>
      <c r="BG34" s="197">
        <v>14</v>
      </c>
      <c r="BH34" s="151">
        <f t="shared" si="35"/>
        <v>52</v>
      </c>
      <c r="BI34" s="197">
        <v>10</v>
      </c>
      <c r="BJ34" s="197">
        <v>40</v>
      </c>
      <c r="BK34" s="197"/>
      <c r="BL34" s="197"/>
      <c r="BM34" s="197"/>
      <c r="BN34" s="197"/>
      <c r="BO34" s="156">
        <v>2</v>
      </c>
      <c r="BP34" s="196">
        <f t="shared" si="36"/>
        <v>0</v>
      </c>
      <c r="BQ34" s="154"/>
      <c r="BR34" s="151">
        <f t="shared" si="37"/>
        <v>0</v>
      </c>
      <c r="BS34" s="154"/>
      <c r="BT34" s="153"/>
      <c r="BU34" s="154"/>
      <c r="BV34" s="154"/>
      <c r="BW34" s="154"/>
      <c r="BX34" s="154"/>
      <c r="BY34" s="154"/>
      <c r="BZ34" s="196">
        <f t="shared" si="38"/>
        <v>0</v>
      </c>
      <c r="CA34" s="154"/>
      <c r="CB34" s="151">
        <f t="shared" si="39"/>
        <v>0</v>
      </c>
      <c r="CC34" s="154"/>
      <c r="CD34" s="153"/>
      <c r="CE34" s="154"/>
      <c r="CF34" s="154"/>
      <c r="CG34" s="154"/>
      <c r="CH34" s="154"/>
      <c r="CI34" s="154"/>
      <c r="CJ34" s="196">
        <f t="shared" si="40"/>
        <v>0</v>
      </c>
      <c r="CK34" s="197"/>
      <c r="CL34" s="151">
        <f>SUM(CM34:CS34)</f>
        <v>0</v>
      </c>
      <c r="CM34" s="197"/>
      <c r="CN34" s="197"/>
      <c r="CO34" s="197"/>
      <c r="CP34" s="197"/>
      <c r="CQ34" s="197"/>
      <c r="CR34" s="197"/>
      <c r="CS34" s="156"/>
      <c r="CT34" s="46"/>
      <c r="CU34" s="45">
        <v>0</v>
      </c>
      <c r="CV34" s="49">
        <f>H34-CU34</f>
        <v>66</v>
      </c>
    </row>
    <row r="35" spans="1:100" s="43" customFormat="1" ht="23.25" customHeight="1" thickBot="1">
      <c r="A35" s="32"/>
      <c r="B35" s="39" t="s">
        <v>333</v>
      </c>
      <c r="C35" s="40" t="s">
        <v>72</v>
      </c>
      <c r="D35" s="236"/>
      <c r="E35" s="237"/>
      <c r="F35" s="237">
        <v>3</v>
      </c>
      <c r="G35" s="237"/>
      <c r="H35" s="194">
        <f>SUM(H36:H38)</f>
        <v>268</v>
      </c>
      <c r="I35" s="194">
        <f t="shared" ref="I35:AG35" si="44">SUM(I36:I38)</f>
        <v>40</v>
      </c>
      <c r="J35" s="194">
        <f t="shared" si="44"/>
        <v>228</v>
      </c>
      <c r="K35" s="194">
        <f t="shared" si="44"/>
        <v>100</v>
      </c>
      <c r="L35" s="194">
        <f t="shared" si="44"/>
        <v>112</v>
      </c>
      <c r="M35" s="194">
        <f t="shared" si="44"/>
        <v>0</v>
      </c>
      <c r="N35" s="194">
        <f t="shared" si="44"/>
        <v>10</v>
      </c>
      <c r="O35" s="194">
        <f t="shared" si="44"/>
        <v>0</v>
      </c>
      <c r="P35" s="194">
        <f t="shared" si="44"/>
        <v>0</v>
      </c>
      <c r="Q35" s="194">
        <f t="shared" si="44"/>
        <v>6</v>
      </c>
      <c r="R35" s="164">
        <f t="shared" si="44"/>
        <v>0</v>
      </c>
      <c r="S35" s="159">
        <f t="shared" si="44"/>
        <v>0</v>
      </c>
      <c r="T35" s="160">
        <f t="shared" si="44"/>
        <v>0</v>
      </c>
      <c r="U35" s="159">
        <f t="shared" si="44"/>
        <v>0</v>
      </c>
      <c r="V35" s="159">
        <f t="shared" si="44"/>
        <v>0</v>
      </c>
      <c r="W35" s="159">
        <f t="shared" si="44"/>
        <v>0</v>
      </c>
      <c r="X35" s="159">
        <f t="shared" si="44"/>
        <v>0</v>
      </c>
      <c r="Y35" s="159">
        <f t="shared" si="44"/>
        <v>0</v>
      </c>
      <c r="Z35" s="159">
        <f t="shared" si="44"/>
        <v>0</v>
      </c>
      <c r="AA35" s="159">
        <f t="shared" si="44"/>
        <v>0</v>
      </c>
      <c r="AB35" s="164">
        <f t="shared" si="44"/>
        <v>0</v>
      </c>
      <c r="AC35" s="159">
        <f t="shared" si="44"/>
        <v>0</v>
      </c>
      <c r="AD35" s="160">
        <f t="shared" si="44"/>
        <v>0</v>
      </c>
      <c r="AE35" s="159">
        <f t="shared" si="44"/>
        <v>0</v>
      </c>
      <c r="AF35" s="159">
        <f t="shared" si="44"/>
        <v>0</v>
      </c>
      <c r="AG35" s="159">
        <f t="shared" si="44"/>
        <v>0</v>
      </c>
      <c r="AH35" s="162"/>
      <c r="AI35" s="162"/>
      <c r="AJ35" s="162"/>
      <c r="AK35" s="162"/>
      <c r="AL35" s="194">
        <f t="shared" ref="AL35:BQ35" si="45">SUM(AL36:AL38)</f>
        <v>130</v>
      </c>
      <c r="AM35" s="194">
        <f t="shared" si="45"/>
        <v>18</v>
      </c>
      <c r="AN35" s="194">
        <f t="shared" si="45"/>
        <v>112</v>
      </c>
      <c r="AO35" s="194">
        <f t="shared" si="45"/>
        <v>50</v>
      </c>
      <c r="AP35" s="194">
        <f t="shared" si="45"/>
        <v>60</v>
      </c>
      <c r="AQ35" s="194">
        <f t="shared" si="45"/>
        <v>0</v>
      </c>
      <c r="AR35" s="194">
        <f t="shared" si="45"/>
        <v>0</v>
      </c>
      <c r="AS35" s="194">
        <f t="shared" si="45"/>
        <v>0</v>
      </c>
      <c r="AT35" s="194">
        <f t="shared" si="45"/>
        <v>0</v>
      </c>
      <c r="AU35" s="194">
        <f t="shared" si="45"/>
        <v>2</v>
      </c>
      <c r="AV35" s="194">
        <f t="shared" si="45"/>
        <v>76</v>
      </c>
      <c r="AW35" s="194">
        <f t="shared" si="45"/>
        <v>10</v>
      </c>
      <c r="AX35" s="194">
        <f t="shared" si="45"/>
        <v>66</v>
      </c>
      <c r="AY35" s="194">
        <f t="shared" si="45"/>
        <v>28</v>
      </c>
      <c r="AZ35" s="194">
        <f t="shared" si="45"/>
        <v>36</v>
      </c>
      <c r="BA35" s="194">
        <f t="shared" si="45"/>
        <v>0</v>
      </c>
      <c r="BB35" s="194">
        <f t="shared" si="45"/>
        <v>0</v>
      </c>
      <c r="BC35" s="194">
        <f t="shared" si="45"/>
        <v>0</v>
      </c>
      <c r="BD35" s="194">
        <f t="shared" si="45"/>
        <v>0</v>
      </c>
      <c r="BE35" s="194">
        <f t="shared" si="45"/>
        <v>2</v>
      </c>
      <c r="BF35" s="194">
        <f t="shared" si="45"/>
        <v>0</v>
      </c>
      <c r="BG35" s="194">
        <f t="shared" si="45"/>
        <v>0</v>
      </c>
      <c r="BH35" s="194">
        <f t="shared" si="45"/>
        <v>0</v>
      </c>
      <c r="BI35" s="194">
        <f t="shared" si="45"/>
        <v>0</v>
      </c>
      <c r="BJ35" s="194">
        <f t="shared" si="45"/>
        <v>0</v>
      </c>
      <c r="BK35" s="194">
        <f t="shared" si="45"/>
        <v>0</v>
      </c>
      <c r="BL35" s="194">
        <f t="shared" si="45"/>
        <v>0</v>
      </c>
      <c r="BM35" s="194">
        <f t="shared" si="45"/>
        <v>0</v>
      </c>
      <c r="BN35" s="194">
        <f t="shared" si="45"/>
        <v>0</v>
      </c>
      <c r="BO35" s="194">
        <f t="shared" si="45"/>
        <v>0</v>
      </c>
      <c r="BP35" s="194">
        <f t="shared" si="45"/>
        <v>0</v>
      </c>
      <c r="BQ35" s="194">
        <f t="shared" si="45"/>
        <v>0</v>
      </c>
      <c r="BR35" s="194">
        <f t="shared" ref="BR35:CS35" si="46">SUM(BR36:BR38)</f>
        <v>0</v>
      </c>
      <c r="BS35" s="194">
        <f t="shared" si="46"/>
        <v>0</v>
      </c>
      <c r="BT35" s="194">
        <f t="shared" si="46"/>
        <v>0</v>
      </c>
      <c r="BU35" s="194">
        <f t="shared" si="46"/>
        <v>0</v>
      </c>
      <c r="BV35" s="194">
        <f t="shared" si="46"/>
        <v>0</v>
      </c>
      <c r="BW35" s="194">
        <f t="shared" si="46"/>
        <v>0</v>
      </c>
      <c r="BX35" s="194">
        <f t="shared" si="46"/>
        <v>0</v>
      </c>
      <c r="BY35" s="194">
        <f t="shared" si="46"/>
        <v>0</v>
      </c>
      <c r="BZ35" s="194">
        <f t="shared" si="46"/>
        <v>62</v>
      </c>
      <c r="CA35" s="194">
        <f t="shared" si="46"/>
        <v>12</v>
      </c>
      <c r="CB35" s="194">
        <f t="shared" si="46"/>
        <v>50</v>
      </c>
      <c r="CC35" s="194">
        <f t="shared" si="46"/>
        <v>22</v>
      </c>
      <c r="CD35" s="194">
        <f t="shared" si="46"/>
        <v>16</v>
      </c>
      <c r="CE35" s="194">
        <f t="shared" si="46"/>
        <v>0</v>
      </c>
      <c r="CF35" s="194">
        <f t="shared" si="46"/>
        <v>10</v>
      </c>
      <c r="CG35" s="194">
        <f t="shared" si="46"/>
        <v>0</v>
      </c>
      <c r="CH35" s="194">
        <f t="shared" si="46"/>
        <v>0</v>
      </c>
      <c r="CI35" s="194">
        <f t="shared" si="46"/>
        <v>2</v>
      </c>
      <c r="CJ35" s="194">
        <f t="shared" si="46"/>
        <v>0</v>
      </c>
      <c r="CK35" s="194">
        <f t="shared" si="46"/>
        <v>0</v>
      </c>
      <c r="CL35" s="194">
        <f t="shared" si="46"/>
        <v>0</v>
      </c>
      <c r="CM35" s="194">
        <f t="shared" si="46"/>
        <v>0</v>
      </c>
      <c r="CN35" s="194">
        <f t="shared" si="46"/>
        <v>0</v>
      </c>
      <c r="CO35" s="194">
        <f t="shared" si="46"/>
        <v>0</v>
      </c>
      <c r="CP35" s="194">
        <f t="shared" si="46"/>
        <v>0</v>
      </c>
      <c r="CQ35" s="194">
        <f t="shared" si="46"/>
        <v>0</v>
      </c>
      <c r="CR35" s="194">
        <f t="shared" si="46"/>
        <v>0</v>
      </c>
      <c r="CS35" s="194">
        <f t="shared" si="46"/>
        <v>0</v>
      </c>
      <c r="CT35" s="42"/>
      <c r="CU35" s="41">
        <v>144</v>
      </c>
      <c r="CV35" s="105">
        <f t="shared" si="28"/>
        <v>124</v>
      </c>
    </row>
    <row r="36" spans="1:100" ht="13.5" customHeight="1">
      <c r="A36" s="44"/>
      <c r="B36" s="23" t="s">
        <v>73</v>
      </c>
      <c r="C36" s="12" t="s">
        <v>298</v>
      </c>
      <c r="D36" s="192"/>
      <c r="E36" s="175"/>
      <c r="F36" s="175">
        <v>3</v>
      </c>
      <c r="G36" s="175"/>
      <c r="H36" s="201">
        <f t="shared" ref="H36:Q38" si="47">AL36+AV36++BF36+BP36+BZ36+CJ36</f>
        <v>92</v>
      </c>
      <c r="I36" s="201">
        <f t="shared" si="47"/>
        <v>12</v>
      </c>
      <c r="J36" s="201">
        <f t="shared" si="47"/>
        <v>80</v>
      </c>
      <c r="K36" s="201">
        <f t="shared" si="47"/>
        <v>38</v>
      </c>
      <c r="L36" s="201">
        <f t="shared" si="47"/>
        <v>40</v>
      </c>
      <c r="M36" s="201">
        <f t="shared" si="47"/>
        <v>0</v>
      </c>
      <c r="N36" s="201">
        <f t="shared" si="47"/>
        <v>0</v>
      </c>
      <c r="O36" s="201">
        <f t="shared" si="47"/>
        <v>0</v>
      </c>
      <c r="P36" s="201">
        <f t="shared" si="47"/>
        <v>0</v>
      </c>
      <c r="Q36" s="201">
        <f t="shared" si="47"/>
        <v>2</v>
      </c>
      <c r="R36" s="164"/>
      <c r="S36" s="159"/>
      <c r="T36" s="160"/>
      <c r="U36" s="159"/>
      <c r="V36" s="159"/>
      <c r="W36" s="159"/>
      <c r="X36" s="159"/>
      <c r="Y36" s="159"/>
      <c r="Z36" s="159"/>
      <c r="AA36" s="159"/>
      <c r="AB36" s="164"/>
      <c r="AC36" s="159"/>
      <c r="AD36" s="160"/>
      <c r="AE36" s="159"/>
      <c r="AF36" s="159"/>
      <c r="AG36" s="159"/>
      <c r="AH36" s="159"/>
      <c r="AI36" s="159"/>
      <c r="AJ36" s="159"/>
      <c r="AK36" s="159"/>
      <c r="AL36" s="195">
        <f t="shared" ref="AL36:AL53" si="48">AM36+AN36</f>
        <v>92</v>
      </c>
      <c r="AM36" s="198">
        <v>12</v>
      </c>
      <c r="AN36" s="151">
        <f>SUM(AO36:AU36)</f>
        <v>80</v>
      </c>
      <c r="AO36" s="198">
        <v>38</v>
      </c>
      <c r="AP36" s="198">
        <v>40</v>
      </c>
      <c r="AQ36" s="198"/>
      <c r="AR36" s="198"/>
      <c r="AS36" s="198"/>
      <c r="AT36" s="198"/>
      <c r="AU36" s="156">
        <v>2</v>
      </c>
      <c r="AV36" s="195">
        <f>AW36+AX36</f>
        <v>0</v>
      </c>
      <c r="AW36" s="198"/>
      <c r="AX36" s="151">
        <f>SUM(AY36:BE36)</f>
        <v>0</v>
      </c>
      <c r="AY36" s="198"/>
      <c r="AZ36" s="198"/>
      <c r="BA36" s="198"/>
      <c r="BB36" s="198"/>
      <c r="BC36" s="198"/>
      <c r="BD36" s="198"/>
      <c r="BE36" s="156"/>
      <c r="BF36" s="195">
        <f>BG36+BH36</f>
        <v>0</v>
      </c>
      <c r="BG36" s="154"/>
      <c r="BH36" s="151">
        <f>SUM(BI36:BO36)</f>
        <v>0</v>
      </c>
      <c r="BI36" s="154"/>
      <c r="BJ36" s="154"/>
      <c r="BK36" s="154"/>
      <c r="BL36" s="154"/>
      <c r="BM36" s="154"/>
      <c r="BN36" s="154"/>
      <c r="BO36" s="154"/>
      <c r="BP36" s="195">
        <f>BQ36+BR36</f>
        <v>0</v>
      </c>
      <c r="BQ36" s="154"/>
      <c r="BR36" s="151">
        <f>SUM(BS36:BY36)</f>
        <v>0</v>
      </c>
      <c r="BS36" s="154"/>
      <c r="BT36" s="154"/>
      <c r="BU36" s="154"/>
      <c r="BV36" s="154"/>
      <c r="BW36" s="154"/>
      <c r="BX36" s="154"/>
      <c r="BY36" s="154"/>
      <c r="BZ36" s="195">
        <f>CA36+CB36</f>
        <v>0</v>
      </c>
      <c r="CA36" s="154"/>
      <c r="CB36" s="151">
        <f>SUM(CC36:CI36)</f>
        <v>0</v>
      </c>
      <c r="CC36" s="154"/>
      <c r="CD36" s="154"/>
      <c r="CE36" s="154"/>
      <c r="CF36" s="154"/>
      <c r="CG36" s="154"/>
      <c r="CH36" s="154"/>
      <c r="CI36" s="154"/>
      <c r="CJ36" s="195">
        <f>CK36+CL36</f>
        <v>0</v>
      </c>
      <c r="CK36" s="154"/>
      <c r="CL36" s="151">
        <f t="shared" si="41"/>
        <v>0</v>
      </c>
      <c r="CM36" s="154"/>
      <c r="CN36" s="154"/>
      <c r="CO36" s="154"/>
      <c r="CP36" s="154"/>
      <c r="CQ36" s="154"/>
      <c r="CR36" s="154"/>
      <c r="CS36" s="154"/>
      <c r="CT36" s="46"/>
      <c r="CU36" s="50">
        <v>64</v>
      </c>
      <c r="CV36" s="49">
        <f t="shared" si="28"/>
        <v>28</v>
      </c>
    </row>
    <row r="37" spans="1:100" ht="13.5" customHeight="1">
      <c r="A37" s="44"/>
      <c r="B37" s="23" t="s">
        <v>74</v>
      </c>
      <c r="C37" s="12" t="s">
        <v>396</v>
      </c>
      <c r="D37" s="192"/>
      <c r="E37" s="175"/>
      <c r="F37" s="175">
        <v>4</v>
      </c>
      <c r="G37" s="175"/>
      <c r="H37" s="201">
        <f t="shared" si="47"/>
        <v>114</v>
      </c>
      <c r="I37" s="201">
        <f t="shared" si="47"/>
        <v>16</v>
      </c>
      <c r="J37" s="201">
        <f t="shared" si="47"/>
        <v>98</v>
      </c>
      <c r="K37" s="201">
        <f t="shared" si="47"/>
        <v>40</v>
      </c>
      <c r="L37" s="201">
        <f t="shared" si="47"/>
        <v>56</v>
      </c>
      <c r="M37" s="201">
        <f t="shared" si="47"/>
        <v>0</v>
      </c>
      <c r="N37" s="201">
        <f t="shared" si="47"/>
        <v>0</v>
      </c>
      <c r="O37" s="201">
        <f t="shared" si="47"/>
        <v>0</v>
      </c>
      <c r="P37" s="201">
        <f t="shared" si="47"/>
        <v>0</v>
      </c>
      <c r="Q37" s="201">
        <f t="shared" si="47"/>
        <v>2</v>
      </c>
      <c r="R37" s="164"/>
      <c r="S37" s="159"/>
      <c r="T37" s="160"/>
      <c r="U37" s="159"/>
      <c r="V37" s="159"/>
      <c r="W37" s="159"/>
      <c r="X37" s="159"/>
      <c r="Y37" s="159"/>
      <c r="Z37" s="159"/>
      <c r="AA37" s="159"/>
      <c r="AB37" s="164"/>
      <c r="AC37" s="159"/>
      <c r="AD37" s="160"/>
      <c r="AE37" s="159"/>
      <c r="AF37" s="159"/>
      <c r="AG37" s="159"/>
      <c r="AH37" s="159"/>
      <c r="AI37" s="159"/>
      <c r="AJ37" s="159"/>
      <c r="AK37" s="159"/>
      <c r="AL37" s="152">
        <f t="shared" si="48"/>
        <v>38</v>
      </c>
      <c r="AM37" s="155">
        <v>6</v>
      </c>
      <c r="AN37" s="151">
        <f>SUM(AO37:AU37)</f>
        <v>32</v>
      </c>
      <c r="AO37" s="155">
        <v>12</v>
      </c>
      <c r="AP37" s="155">
        <v>20</v>
      </c>
      <c r="AQ37" s="155"/>
      <c r="AR37" s="155"/>
      <c r="AS37" s="155"/>
      <c r="AT37" s="155"/>
      <c r="AU37" s="156"/>
      <c r="AV37" s="152">
        <f>AW37+AX37</f>
        <v>76</v>
      </c>
      <c r="AW37" s="155">
        <v>10</v>
      </c>
      <c r="AX37" s="151">
        <f>SUM(AY37:BE37)</f>
        <v>66</v>
      </c>
      <c r="AY37" s="155">
        <v>28</v>
      </c>
      <c r="AZ37" s="155">
        <v>36</v>
      </c>
      <c r="BA37" s="155"/>
      <c r="BB37" s="155"/>
      <c r="BC37" s="155"/>
      <c r="BD37" s="155"/>
      <c r="BE37" s="156">
        <v>2</v>
      </c>
      <c r="BF37" s="152">
        <f>BG37+BH37</f>
        <v>0</v>
      </c>
      <c r="BG37" s="154"/>
      <c r="BH37" s="151">
        <f>SUM(BI37:BO37)</f>
        <v>0</v>
      </c>
      <c r="BI37" s="154"/>
      <c r="BJ37" s="154"/>
      <c r="BK37" s="154"/>
      <c r="BL37" s="154"/>
      <c r="BM37" s="154"/>
      <c r="BN37" s="154"/>
      <c r="BO37" s="154"/>
      <c r="BP37" s="152">
        <f>BQ37+BR37</f>
        <v>0</v>
      </c>
      <c r="BQ37" s="154"/>
      <c r="BR37" s="151">
        <f>SUM(BS37:BY37)</f>
        <v>0</v>
      </c>
      <c r="BS37" s="154"/>
      <c r="BT37" s="154"/>
      <c r="BU37" s="154"/>
      <c r="BV37" s="154"/>
      <c r="BW37" s="154"/>
      <c r="BX37" s="154"/>
      <c r="BY37" s="154"/>
      <c r="BZ37" s="152">
        <f>CA37+CB37</f>
        <v>0</v>
      </c>
      <c r="CA37" s="154"/>
      <c r="CB37" s="151">
        <f>SUM(CC37:CI37)</f>
        <v>0</v>
      </c>
      <c r="CC37" s="154"/>
      <c r="CD37" s="154"/>
      <c r="CE37" s="154"/>
      <c r="CF37" s="154"/>
      <c r="CG37" s="154"/>
      <c r="CH37" s="154"/>
      <c r="CI37" s="154"/>
      <c r="CJ37" s="152">
        <f>CK37+CL37</f>
        <v>0</v>
      </c>
      <c r="CK37" s="154"/>
      <c r="CL37" s="151">
        <f t="shared" si="41"/>
        <v>0</v>
      </c>
      <c r="CM37" s="154"/>
      <c r="CN37" s="154"/>
      <c r="CO37" s="154"/>
      <c r="CP37" s="154"/>
      <c r="CQ37" s="154"/>
      <c r="CR37" s="154"/>
      <c r="CS37" s="154"/>
      <c r="CT37" s="46"/>
      <c r="CU37" s="50">
        <v>48</v>
      </c>
      <c r="CV37" s="49">
        <f t="shared" si="28"/>
        <v>66</v>
      </c>
    </row>
    <row r="38" spans="1:100" ht="21.75" thickBot="1">
      <c r="A38" s="44"/>
      <c r="B38" s="23" t="s">
        <v>334</v>
      </c>
      <c r="C38" s="12" t="s">
        <v>397</v>
      </c>
      <c r="D38" s="192"/>
      <c r="E38" s="175"/>
      <c r="F38" s="175">
        <v>7</v>
      </c>
      <c r="G38" s="175"/>
      <c r="H38" s="201">
        <f t="shared" si="47"/>
        <v>62</v>
      </c>
      <c r="I38" s="201">
        <f t="shared" si="47"/>
        <v>12</v>
      </c>
      <c r="J38" s="201">
        <f t="shared" si="47"/>
        <v>50</v>
      </c>
      <c r="K38" s="201">
        <f t="shared" si="47"/>
        <v>22</v>
      </c>
      <c r="L38" s="201">
        <f t="shared" si="47"/>
        <v>16</v>
      </c>
      <c r="M38" s="201">
        <f t="shared" si="47"/>
        <v>0</v>
      </c>
      <c r="N38" s="201">
        <f t="shared" si="47"/>
        <v>10</v>
      </c>
      <c r="O38" s="201">
        <f t="shared" si="47"/>
        <v>0</v>
      </c>
      <c r="P38" s="201">
        <f t="shared" si="47"/>
        <v>0</v>
      </c>
      <c r="Q38" s="201">
        <f t="shared" si="47"/>
        <v>2</v>
      </c>
      <c r="R38" s="164"/>
      <c r="S38" s="159"/>
      <c r="T38" s="160"/>
      <c r="U38" s="159"/>
      <c r="V38" s="159"/>
      <c r="W38" s="159"/>
      <c r="X38" s="159"/>
      <c r="Y38" s="159"/>
      <c r="Z38" s="159"/>
      <c r="AA38" s="159"/>
      <c r="AB38" s="164"/>
      <c r="AC38" s="159"/>
      <c r="AD38" s="160"/>
      <c r="AE38" s="159"/>
      <c r="AF38" s="159"/>
      <c r="AG38" s="159"/>
      <c r="AH38" s="159"/>
      <c r="AI38" s="159"/>
      <c r="AJ38" s="159"/>
      <c r="AK38" s="159"/>
      <c r="AL38" s="196">
        <f t="shared" si="48"/>
        <v>0</v>
      </c>
      <c r="AM38" s="154"/>
      <c r="AN38" s="151">
        <f>SUM(AO38:AU38)</f>
        <v>0</v>
      </c>
      <c r="AO38" s="153"/>
      <c r="AP38" s="153"/>
      <c r="AQ38" s="154"/>
      <c r="AR38" s="154"/>
      <c r="AS38" s="154"/>
      <c r="AT38" s="154"/>
      <c r="AU38" s="154"/>
      <c r="AV38" s="196">
        <f>AW38+AX38</f>
        <v>0</v>
      </c>
      <c r="AW38" s="154"/>
      <c r="AX38" s="151">
        <f>SUM(AY38:BE38)</f>
        <v>0</v>
      </c>
      <c r="AY38" s="154"/>
      <c r="AZ38" s="154"/>
      <c r="BA38" s="154"/>
      <c r="BB38" s="154"/>
      <c r="BC38" s="154"/>
      <c r="BD38" s="154"/>
      <c r="BE38" s="154"/>
      <c r="BF38" s="196">
        <f>BG38+BH38</f>
        <v>0</v>
      </c>
      <c r="BG38" s="154"/>
      <c r="BH38" s="151">
        <f>SUM(BI38:BO38)</f>
        <v>0</v>
      </c>
      <c r="BI38" s="154"/>
      <c r="BJ38" s="154"/>
      <c r="BK38" s="154"/>
      <c r="BL38" s="154"/>
      <c r="BM38" s="154"/>
      <c r="BN38" s="154"/>
      <c r="BO38" s="154"/>
      <c r="BP38" s="196">
        <f>BQ38+BR38</f>
        <v>0</v>
      </c>
      <c r="BQ38" s="154"/>
      <c r="BR38" s="151">
        <f>SUM(BS38:BY38)</f>
        <v>0</v>
      </c>
      <c r="BS38" s="154"/>
      <c r="BT38" s="154"/>
      <c r="BU38" s="154"/>
      <c r="BV38" s="154"/>
      <c r="BW38" s="154"/>
      <c r="BX38" s="154"/>
      <c r="BY38" s="154"/>
      <c r="BZ38" s="196">
        <f>CA38+CB38</f>
        <v>62</v>
      </c>
      <c r="CA38" s="197">
        <v>12</v>
      </c>
      <c r="CB38" s="151">
        <f>SUM(CC38:CI38)</f>
        <v>50</v>
      </c>
      <c r="CC38" s="197">
        <v>22</v>
      </c>
      <c r="CD38" s="197">
        <v>16</v>
      </c>
      <c r="CE38" s="197"/>
      <c r="CF38" s="197">
        <v>10</v>
      </c>
      <c r="CG38" s="197"/>
      <c r="CH38" s="197"/>
      <c r="CI38" s="156">
        <v>2</v>
      </c>
      <c r="CJ38" s="196">
        <f>CK38+CL38</f>
        <v>0</v>
      </c>
      <c r="CK38" s="154"/>
      <c r="CL38" s="151">
        <f t="shared" si="41"/>
        <v>0</v>
      </c>
      <c r="CM38" s="154"/>
      <c r="CN38" s="154"/>
      <c r="CO38" s="154"/>
      <c r="CP38" s="154"/>
      <c r="CQ38" s="154"/>
      <c r="CR38" s="154"/>
      <c r="CS38" s="154"/>
      <c r="CT38" s="46"/>
      <c r="CU38" s="50">
        <v>32</v>
      </c>
      <c r="CV38" s="49">
        <f t="shared" si="28"/>
        <v>30</v>
      </c>
    </row>
    <row r="39" spans="1:100" s="43" customFormat="1" ht="24.75" customHeight="1" thickBot="1">
      <c r="A39" s="32"/>
      <c r="B39" s="39" t="s">
        <v>335</v>
      </c>
      <c r="C39" s="40" t="s">
        <v>336</v>
      </c>
      <c r="D39" s="236">
        <v>7</v>
      </c>
      <c r="E39" s="237"/>
      <c r="F39" s="237">
        <v>7</v>
      </c>
      <c r="G39" s="237"/>
      <c r="H39" s="194">
        <f t="shared" ref="H39:N39" si="49">SUM(H40:H55)</f>
        <v>1382</v>
      </c>
      <c r="I39" s="194">
        <f t="shared" si="49"/>
        <v>184</v>
      </c>
      <c r="J39" s="194">
        <f t="shared" si="49"/>
        <v>1198</v>
      </c>
      <c r="K39" s="194">
        <f t="shared" si="49"/>
        <v>574</v>
      </c>
      <c r="L39" s="194">
        <f t="shared" si="49"/>
        <v>462</v>
      </c>
      <c r="M39" s="194">
        <f t="shared" si="49"/>
        <v>70</v>
      </c>
      <c r="N39" s="194">
        <f t="shared" si="49"/>
        <v>32</v>
      </c>
      <c r="O39" s="194">
        <f>SUM(O40:O53)</f>
        <v>0</v>
      </c>
      <c r="P39" s="194">
        <f>SUM(P40:P55)</f>
        <v>14</v>
      </c>
      <c r="Q39" s="194">
        <f>SUM(Q40:Q55)</f>
        <v>46</v>
      </c>
      <c r="R39" s="161"/>
      <c r="S39" s="162"/>
      <c r="T39" s="162"/>
      <c r="U39" s="162"/>
      <c r="V39" s="162"/>
      <c r="W39" s="162"/>
      <c r="X39" s="162"/>
      <c r="Y39" s="162"/>
      <c r="Z39" s="162"/>
      <c r="AA39" s="162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94">
        <f t="shared" ref="AL39:BQ39" si="50">SUM(AL40:AL53)</f>
        <v>338</v>
      </c>
      <c r="AM39" s="194">
        <f t="shared" si="50"/>
        <v>42</v>
      </c>
      <c r="AN39" s="194">
        <f t="shared" si="50"/>
        <v>296</v>
      </c>
      <c r="AO39" s="194">
        <f t="shared" si="50"/>
        <v>130</v>
      </c>
      <c r="AP39" s="194">
        <f t="shared" si="50"/>
        <v>130</v>
      </c>
      <c r="AQ39" s="194">
        <f t="shared" si="50"/>
        <v>26</v>
      </c>
      <c r="AR39" s="194">
        <f t="shared" si="50"/>
        <v>0</v>
      </c>
      <c r="AS39" s="194">
        <f t="shared" si="50"/>
        <v>0</v>
      </c>
      <c r="AT39" s="194">
        <f t="shared" si="50"/>
        <v>2</v>
      </c>
      <c r="AU39" s="194">
        <f t="shared" si="50"/>
        <v>8</v>
      </c>
      <c r="AV39" s="194">
        <f t="shared" si="50"/>
        <v>290</v>
      </c>
      <c r="AW39" s="194">
        <f t="shared" si="50"/>
        <v>34</v>
      </c>
      <c r="AX39" s="194">
        <f t="shared" si="50"/>
        <v>256</v>
      </c>
      <c r="AY39" s="194">
        <f t="shared" si="50"/>
        <v>126</v>
      </c>
      <c r="AZ39" s="194">
        <f t="shared" si="50"/>
        <v>88</v>
      </c>
      <c r="BA39" s="194">
        <f t="shared" si="50"/>
        <v>26</v>
      </c>
      <c r="BB39" s="194">
        <f t="shared" si="50"/>
        <v>0</v>
      </c>
      <c r="BC39" s="194">
        <f t="shared" si="50"/>
        <v>0</v>
      </c>
      <c r="BD39" s="194">
        <f t="shared" si="50"/>
        <v>4</v>
      </c>
      <c r="BE39" s="194">
        <f t="shared" si="50"/>
        <v>12</v>
      </c>
      <c r="BF39" s="194">
        <f t="shared" si="50"/>
        <v>170</v>
      </c>
      <c r="BG39" s="194">
        <f t="shared" si="50"/>
        <v>20</v>
      </c>
      <c r="BH39" s="194">
        <f t="shared" si="50"/>
        <v>150</v>
      </c>
      <c r="BI39" s="194">
        <f t="shared" si="50"/>
        <v>76</v>
      </c>
      <c r="BJ39" s="194">
        <f t="shared" si="50"/>
        <v>52</v>
      </c>
      <c r="BK39" s="194">
        <f t="shared" si="50"/>
        <v>10</v>
      </c>
      <c r="BL39" s="194">
        <f t="shared" si="50"/>
        <v>0</v>
      </c>
      <c r="BM39" s="194">
        <f t="shared" si="50"/>
        <v>0</v>
      </c>
      <c r="BN39" s="194">
        <f t="shared" si="50"/>
        <v>4</v>
      </c>
      <c r="BO39" s="194">
        <f t="shared" si="50"/>
        <v>8</v>
      </c>
      <c r="BP39" s="194">
        <f t="shared" si="50"/>
        <v>244</v>
      </c>
      <c r="BQ39" s="194">
        <f t="shared" si="50"/>
        <v>36</v>
      </c>
      <c r="BR39" s="194">
        <f t="shared" ref="BR39:BX39" si="51">SUM(BR40:BR53)</f>
        <v>208</v>
      </c>
      <c r="BS39" s="194">
        <f t="shared" si="51"/>
        <v>96</v>
      </c>
      <c r="BT39" s="194">
        <f t="shared" si="51"/>
        <v>98</v>
      </c>
      <c r="BU39" s="194">
        <f t="shared" si="51"/>
        <v>8</v>
      </c>
      <c r="BV39" s="194">
        <f t="shared" si="51"/>
        <v>0</v>
      </c>
      <c r="BW39" s="194">
        <f t="shared" si="51"/>
        <v>0</v>
      </c>
      <c r="BX39" s="194">
        <f t="shared" si="51"/>
        <v>0</v>
      </c>
      <c r="BY39" s="194">
        <f t="shared" ref="BY39:CD39" si="52">SUM(BY40:BY55)</f>
        <v>6</v>
      </c>
      <c r="BZ39" s="187">
        <f t="shared" si="52"/>
        <v>190</v>
      </c>
      <c r="CA39" s="194">
        <f t="shared" si="52"/>
        <v>30</v>
      </c>
      <c r="CB39" s="187">
        <f t="shared" si="52"/>
        <v>160</v>
      </c>
      <c r="CC39" s="194">
        <f t="shared" si="52"/>
        <v>74</v>
      </c>
      <c r="CD39" s="194">
        <f t="shared" si="52"/>
        <v>56</v>
      </c>
      <c r="CE39" s="194">
        <f>SUM(CE40:CE53)</f>
        <v>0</v>
      </c>
      <c r="CF39" s="194">
        <f>SUM(CF40:CF55)</f>
        <v>22</v>
      </c>
      <c r="CG39" s="194">
        <f>SUM(CG40:CG53)</f>
        <v>0</v>
      </c>
      <c r="CH39" s="194">
        <f>SUM(CH40:CH53)</f>
        <v>2</v>
      </c>
      <c r="CI39" s="194">
        <f t="shared" ref="CI39:CS39" si="53">SUM(CI40:CI55)</f>
        <v>6</v>
      </c>
      <c r="CJ39" s="187">
        <f t="shared" si="53"/>
        <v>150</v>
      </c>
      <c r="CK39" s="194">
        <f t="shared" si="53"/>
        <v>22</v>
      </c>
      <c r="CL39" s="187">
        <f t="shared" si="53"/>
        <v>128</v>
      </c>
      <c r="CM39" s="194">
        <f t="shared" si="53"/>
        <v>72</v>
      </c>
      <c r="CN39" s="194">
        <f t="shared" si="53"/>
        <v>38</v>
      </c>
      <c r="CO39" s="194">
        <f t="shared" si="53"/>
        <v>0</v>
      </c>
      <c r="CP39" s="194">
        <f t="shared" si="53"/>
        <v>10</v>
      </c>
      <c r="CQ39" s="194">
        <f t="shared" si="53"/>
        <v>0</v>
      </c>
      <c r="CR39" s="194">
        <f t="shared" si="53"/>
        <v>2</v>
      </c>
      <c r="CS39" s="194">
        <f t="shared" si="53"/>
        <v>6</v>
      </c>
      <c r="CT39" s="42"/>
      <c r="CU39" s="41">
        <v>612</v>
      </c>
      <c r="CV39" s="54">
        <f>H39-CU39</f>
        <v>770</v>
      </c>
    </row>
    <row r="40" spans="1:100" ht="13.5" customHeight="1">
      <c r="A40" s="44"/>
      <c r="B40" s="23" t="s">
        <v>337</v>
      </c>
      <c r="C40" s="12" t="s">
        <v>398</v>
      </c>
      <c r="D40" s="192">
        <v>4</v>
      </c>
      <c r="E40" s="175"/>
      <c r="F40" s="175"/>
      <c r="G40" s="175"/>
      <c r="H40" s="201">
        <f t="shared" ref="H40:H53" si="54">AL40+AV40++BF40+BP40+BZ40+CJ40</f>
        <v>102</v>
      </c>
      <c r="I40" s="201">
        <f t="shared" ref="I40:I53" si="55">AM40+AW40++BG40+BQ40+CA40+CK40</f>
        <v>16</v>
      </c>
      <c r="J40" s="201">
        <f t="shared" ref="J40:J53" si="56">AN40+AX40++BH40+BR40+CB40+CL40</f>
        <v>86</v>
      </c>
      <c r="K40" s="201">
        <f t="shared" ref="K40:K53" si="57">AO40+AY40++BI40+BS40+CC40+CM40</f>
        <v>42</v>
      </c>
      <c r="L40" s="201">
        <f t="shared" ref="L40:L53" si="58">AP40+AZ40++BJ40+BT40+CD40+CN40</f>
        <v>38</v>
      </c>
      <c r="M40" s="201">
        <f t="shared" ref="M40:M53" si="59">AQ40+BA40++BK40+BU40+CE40+CO40</f>
        <v>0</v>
      </c>
      <c r="N40" s="201">
        <f t="shared" ref="N40:N53" si="60">AR40+BB40++BL40+BV40+CF40+CP40</f>
        <v>0</v>
      </c>
      <c r="O40" s="201">
        <f t="shared" ref="O40:O53" si="61">AS40+BC40++BM40+BW40+CG40+CQ40</f>
        <v>0</v>
      </c>
      <c r="P40" s="201">
        <f t="shared" ref="P40:P53" si="62">AT40+BD40++BN40+BX40+CH40+CR40</f>
        <v>2</v>
      </c>
      <c r="Q40" s="201">
        <f t="shared" ref="Q40:Q53" si="63">AU40+BE40++BO40+BY40+CI40+CS40</f>
        <v>4</v>
      </c>
      <c r="R40" s="164"/>
      <c r="S40" s="159"/>
      <c r="T40" s="160"/>
      <c r="U40" s="159"/>
      <c r="V40" s="159"/>
      <c r="W40" s="159"/>
      <c r="X40" s="159"/>
      <c r="Y40" s="159"/>
      <c r="Z40" s="159"/>
      <c r="AA40" s="159"/>
      <c r="AB40" s="164"/>
      <c r="AC40" s="159"/>
      <c r="AD40" s="160"/>
      <c r="AE40" s="159"/>
      <c r="AF40" s="159"/>
      <c r="AG40" s="159"/>
      <c r="AH40" s="159"/>
      <c r="AI40" s="159"/>
      <c r="AJ40" s="159"/>
      <c r="AK40" s="159"/>
      <c r="AL40" s="195">
        <f t="shared" si="48"/>
        <v>56</v>
      </c>
      <c r="AM40" s="230">
        <v>10</v>
      </c>
      <c r="AN40" s="151">
        <f t="shared" ref="AN40:AN53" si="64">SUM(AO40:AU40)</f>
        <v>46</v>
      </c>
      <c r="AO40" s="230">
        <v>22</v>
      </c>
      <c r="AP40" s="230">
        <v>24</v>
      </c>
      <c r="AQ40" s="230"/>
      <c r="AR40" s="230"/>
      <c r="AS40" s="230"/>
      <c r="AT40" s="230"/>
      <c r="AU40" s="199"/>
      <c r="AV40" s="195">
        <f t="shared" ref="AV40:AV53" si="65">AW40+AX40</f>
        <v>46</v>
      </c>
      <c r="AW40" s="230">
        <v>6</v>
      </c>
      <c r="AX40" s="151">
        <f t="shared" ref="AX40:AX53" si="66">SUM(AY40:BE40)</f>
        <v>40</v>
      </c>
      <c r="AY40" s="230">
        <v>20</v>
      </c>
      <c r="AZ40" s="230">
        <v>14</v>
      </c>
      <c r="BA40" s="230"/>
      <c r="BB40" s="230"/>
      <c r="BC40" s="230"/>
      <c r="BD40" s="230">
        <v>2</v>
      </c>
      <c r="BE40" s="199">
        <v>4</v>
      </c>
      <c r="BF40" s="195">
        <f t="shared" ref="BF40:BF53" si="67">BG40+BH40</f>
        <v>0</v>
      </c>
      <c r="BG40" s="154"/>
      <c r="BH40" s="151">
        <f t="shared" ref="BH40:BH53" si="68">SUM(BI40:BO40)</f>
        <v>0</v>
      </c>
      <c r="BI40" s="154"/>
      <c r="BJ40" s="154"/>
      <c r="BK40" s="154"/>
      <c r="BL40" s="154"/>
      <c r="BM40" s="154"/>
      <c r="BN40" s="154"/>
      <c r="BO40" s="154"/>
      <c r="BP40" s="195">
        <f t="shared" ref="BP40:BP53" si="69">BQ40+BR40</f>
        <v>0</v>
      </c>
      <c r="BQ40" s="154"/>
      <c r="BR40" s="151">
        <f t="shared" ref="BR40:BR53" si="70">SUM(BS40:BY40)</f>
        <v>0</v>
      </c>
      <c r="BS40" s="154"/>
      <c r="BT40" s="154"/>
      <c r="BU40" s="154"/>
      <c r="BV40" s="154"/>
      <c r="BW40" s="154"/>
      <c r="BX40" s="154"/>
      <c r="BY40" s="154"/>
      <c r="BZ40" s="195">
        <f t="shared" ref="BZ40:BZ53" si="71">CA40+CB40</f>
        <v>0</v>
      </c>
      <c r="CA40" s="154"/>
      <c r="CB40" s="151">
        <f t="shared" ref="CB40:CB53" si="72">SUM(CC40:CI40)</f>
        <v>0</v>
      </c>
      <c r="CC40" s="154"/>
      <c r="CD40" s="154"/>
      <c r="CE40" s="154"/>
      <c r="CF40" s="154"/>
      <c r="CG40" s="154"/>
      <c r="CH40" s="154"/>
      <c r="CI40" s="154"/>
      <c r="CJ40" s="195">
        <f t="shared" ref="CJ40:CJ53" si="73">CK40+CL40</f>
        <v>0</v>
      </c>
      <c r="CK40" s="154"/>
      <c r="CL40" s="151">
        <f t="shared" si="41"/>
        <v>0</v>
      </c>
      <c r="CM40" s="154"/>
      <c r="CN40" s="154"/>
      <c r="CO40" s="154"/>
      <c r="CP40" s="154"/>
      <c r="CQ40" s="154"/>
      <c r="CR40" s="154"/>
      <c r="CS40" s="154"/>
      <c r="CT40" s="46"/>
      <c r="CU40" s="50">
        <v>70</v>
      </c>
      <c r="CV40" s="49">
        <f t="shared" ref="CV40:CV53" si="74">H40-CU40</f>
        <v>32</v>
      </c>
    </row>
    <row r="41" spans="1:100" ht="21" customHeight="1">
      <c r="A41" s="44"/>
      <c r="B41" s="23" t="s">
        <v>338</v>
      </c>
      <c r="C41" s="12" t="s">
        <v>399</v>
      </c>
      <c r="D41" s="192"/>
      <c r="E41" s="175"/>
      <c r="F41" s="175">
        <v>4</v>
      </c>
      <c r="G41" s="175"/>
      <c r="H41" s="201">
        <f t="shared" si="54"/>
        <v>76</v>
      </c>
      <c r="I41" s="201">
        <f t="shared" si="55"/>
        <v>8</v>
      </c>
      <c r="J41" s="201">
        <f t="shared" si="56"/>
        <v>68</v>
      </c>
      <c r="K41" s="201">
        <f t="shared" si="57"/>
        <v>30</v>
      </c>
      <c r="L41" s="201">
        <f t="shared" si="58"/>
        <v>24</v>
      </c>
      <c r="M41" s="201">
        <f t="shared" si="59"/>
        <v>12</v>
      </c>
      <c r="N41" s="201">
        <f t="shared" si="60"/>
        <v>0</v>
      </c>
      <c r="O41" s="201">
        <f t="shared" si="61"/>
        <v>0</v>
      </c>
      <c r="P41" s="201">
        <f t="shared" si="62"/>
        <v>0</v>
      </c>
      <c r="Q41" s="201">
        <f t="shared" si="63"/>
        <v>2</v>
      </c>
      <c r="R41" s="164"/>
      <c r="S41" s="159"/>
      <c r="T41" s="160"/>
      <c r="U41" s="159"/>
      <c r="V41" s="159"/>
      <c r="W41" s="159"/>
      <c r="X41" s="159"/>
      <c r="Y41" s="159"/>
      <c r="Z41" s="159"/>
      <c r="AA41" s="159"/>
      <c r="AB41" s="164"/>
      <c r="AC41" s="159"/>
      <c r="AD41" s="160"/>
      <c r="AE41" s="159"/>
      <c r="AF41" s="159"/>
      <c r="AG41" s="159"/>
      <c r="AH41" s="159"/>
      <c r="AI41" s="159"/>
      <c r="AJ41" s="159"/>
      <c r="AK41" s="159"/>
      <c r="AL41" s="152">
        <f t="shared" si="48"/>
        <v>0</v>
      </c>
      <c r="AM41" s="154"/>
      <c r="AN41" s="151">
        <f t="shared" si="64"/>
        <v>0</v>
      </c>
      <c r="AO41" s="154"/>
      <c r="AP41" s="154"/>
      <c r="AQ41" s="154"/>
      <c r="AR41" s="154"/>
      <c r="AS41" s="154"/>
      <c r="AT41" s="154"/>
      <c r="AU41" s="154"/>
      <c r="AV41" s="152">
        <f t="shared" si="65"/>
        <v>76</v>
      </c>
      <c r="AW41" s="154">
        <v>8</v>
      </c>
      <c r="AX41" s="151">
        <f t="shared" si="66"/>
        <v>68</v>
      </c>
      <c r="AY41" s="154">
        <v>30</v>
      </c>
      <c r="AZ41" s="154">
        <v>24</v>
      </c>
      <c r="BA41" s="154">
        <v>12</v>
      </c>
      <c r="BB41" s="154"/>
      <c r="BC41" s="154"/>
      <c r="BD41" s="154"/>
      <c r="BE41" s="199">
        <v>2</v>
      </c>
      <c r="BF41" s="152">
        <f t="shared" si="67"/>
        <v>0</v>
      </c>
      <c r="BG41" s="154"/>
      <c r="BH41" s="151">
        <f t="shared" si="68"/>
        <v>0</v>
      </c>
      <c r="BI41" s="154"/>
      <c r="BJ41" s="154"/>
      <c r="BK41" s="154"/>
      <c r="BL41" s="154"/>
      <c r="BM41" s="154"/>
      <c r="BN41" s="154"/>
      <c r="BO41" s="199"/>
      <c r="BP41" s="152">
        <f t="shared" si="69"/>
        <v>0</v>
      </c>
      <c r="BQ41" s="154"/>
      <c r="BR41" s="151">
        <f t="shared" si="70"/>
        <v>0</v>
      </c>
      <c r="BS41" s="154"/>
      <c r="BT41" s="154"/>
      <c r="BU41" s="154"/>
      <c r="BV41" s="154"/>
      <c r="BW41" s="154"/>
      <c r="BX41" s="154"/>
      <c r="BY41" s="154"/>
      <c r="BZ41" s="152">
        <f t="shared" si="71"/>
        <v>0</v>
      </c>
      <c r="CA41" s="154"/>
      <c r="CB41" s="151">
        <f t="shared" si="72"/>
        <v>0</v>
      </c>
      <c r="CC41" s="154"/>
      <c r="CD41" s="154"/>
      <c r="CE41" s="154"/>
      <c r="CF41" s="154"/>
      <c r="CG41" s="154"/>
      <c r="CH41" s="154"/>
      <c r="CI41" s="154"/>
      <c r="CJ41" s="152">
        <f t="shared" si="73"/>
        <v>0</v>
      </c>
      <c r="CK41" s="154"/>
      <c r="CL41" s="151">
        <f t="shared" si="41"/>
        <v>0</v>
      </c>
      <c r="CM41" s="154"/>
      <c r="CN41" s="154"/>
      <c r="CO41" s="154"/>
      <c r="CP41" s="154"/>
      <c r="CQ41" s="154"/>
      <c r="CR41" s="154"/>
      <c r="CS41" s="154"/>
      <c r="CT41" s="46"/>
      <c r="CU41" s="50">
        <v>38</v>
      </c>
      <c r="CV41" s="49">
        <f t="shared" si="74"/>
        <v>38</v>
      </c>
    </row>
    <row r="42" spans="1:100" ht="17.25" customHeight="1">
      <c r="A42" s="44"/>
      <c r="B42" s="23" t="s">
        <v>339</v>
      </c>
      <c r="C42" s="12" t="s">
        <v>400</v>
      </c>
      <c r="D42" s="192"/>
      <c r="E42" s="175"/>
      <c r="F42" s="175">
        <v>3</v>
      </c>
      <c r="G42" s="175"/>
      <c r="H42" s="201">
        <f t="shared" si="54"/>
        <v>114</v>
      </c>
      <c r="I42" s="201">
        <f t="shared" si="55"/>
        <v>16</v>
      </c>
      <c r="J42" s="201">
        <f t="shared" si="56"/>
        <v>98</v>
      </c>
      <c r="K42" s="201">
        <f t="shared" si="57"/>
        <v>48</v>
      </c>
      <c r="L42" s="201">
        <f t="shared" si="58"/>
        <v>36</v>
      </c>
      <c r="M42" s="201">
        <f t="shared" si="59"/>
        <v>12</v>
      </c>
      <c r="N42" s="201">
        <f t="shared" si="60"/>
        <v>0</v>
      </c>
      <c r="O42" s="201">
        <f t="shared" si="61"/>
        <v>0</v>
      </c>
      <c r="P42" s="201">
        <f t="shared" si="62"/>
        <v>0</v>
      </c>
      <c r="Q42" s="201">
        <f t="shared" si="63"/>
        <v>2</v>
      </c>
      <c r="R42" s="164"/>
      <c r="S42" s="159"/>
      <c r="T42" s="160"/>
      <c r="U42" s="159"/>
      <c r="V42" s="159"/>
      <c r="W42" s="159"/>
      <c r="X42" s="159"/>
      <c r="Y42" s="159"/>
      <c r="Z42" s="159"/>
      <c r="AA42" s="159"/>
      <c r="AB42" s="164"/>
      <c r="AC42" s="159"/>
      <c r="AD42" s="160"/>
      <c r="AE42" s="159"/>
      <c r="AF42" s="159"/>
      <c r="AG42" s="159"/>
      <c r="AH42" s="159"/>
      <c r="AI42" s="159"/>
      <c r="AJ42" s="159"/>
      <c r="AK42" s="159"/>
      <c r="AL42" s="152">
        <f t="shared" si="48"/>
        <v>114</v>
      </c>
      <c r="AM42" s="154">
        <v>16</v>
      </c>
      <c r="AN42" s="151">
        <f t="shared" si="64"/>
        <v>98</v>
      </c>
      <c r="AO42" s="154">
        <v>48</v>
      </c>
      <c r="AP42" s="154">
        <v>36</v>
      </c>
      <c r="AQ42" s="154">
        <v>12</v>
      </c>
      <c r="AR42" s="154"/>
      <c r="AS42" s="154"/>
      <c r="AT42" s="154"/>
      <c r="AU42" s="199">
        <v>2</v>
      </c>
      <c r="AV42" s="152">
        <f t="shared" si="65"/>
        <v>0</v>
      </c>
      <c r="AW42" s="154"/>
      <c r="AX42" s="151">
        <f t="shared" si="66"/>
        <v>0</v>
      </c>
      <c r="AY42" s="154"/>
      <c r="AZ42" s="154"/>
      <c r="BA42" s="154"/>
      <c r="BB42" s="154"/>
      <c r="BC42" s="154"/>
      <c r="BD42" s="154"/>
      <c r="BE42" s="154"/>
      <c r="BF42" s="152">
        <f t="shared" si="67"/>
        <v>0</v>
      </c>
      <c r="BG42" s="154"/>
      <c r="BH42" s="151">
        <f t="shared" si="68"/>
        <v>0</v>
      </c>
      <c r="BI42" s="154"/>
      <c r="BJ42" s="154"/>
      <c r="BK42" s="154"/>
      <c r="BL42" s="154"/>
      <c r="BM42" s="154"/>
      <c r="BN42" s="154"/>
      <c r="BO42" s="154"/>
      <c r="BP42" s="152">
        <f t="shared" si="69"/>
        <v>0</v>
      </c>
      <c r="BQ42" s="154"/>
      <c r="BR42" s="151">
        <f t="shared" si="70"/>
        <v>0</v>
      </c>
      <c r="BS42" s="153"/>
      <c r="BT42" s="153"/>
      <c r="BU42" s="154"/>
      <c r="BV42" s="154"/>
      <c r="BW42" s="154"/>
      <c r="BX42" s="154"/>
      <c r="BY42" s="154"/>
      <c r="BZ42" s="152">
        <f t="shared" si="71"/>
        <v>0</v>
      </c>
      <c r="CA42" s="154"/>
      <c r="CB42" s="151">
        <f t="shared" si="72"/>
        <v>0</v>
      </c>
      <c r="CC42" s="154"/>
      <c r="CD42" s="154"/>
      <c r="CE42" s="154"/>
      <c r="CF42" s="154"/>
      <c r="CG42" s="154"/>
      <c r="CH42" s="154"/>
      <c r="CI42" s="154"/>
      <c r="CJ42" s="152">
        <f t="shared" si="73"/>
        <v>0</v>
      </c>
      <c r="CK42" s="154"/>
      <c r="CL42" s="151">
        <f t="shared" si="41"/>
        <v>0</v>
      </c>
      <c r="CM42" s="153"/>
      <c r="CN42" s="153"/>
      <c r="CO42" s="154"/>
      <c r="CP42" s="154"/>
      <c r="CQ42" s="154"/>
      <c r="CR42" s="154"/>
      <c r="CS42" s="154"/>
      <c r="CT42" s="46"/>
      <c r="CU42" s="50">
        <v>95</v>
      </c>
      <c r="CV42" s="49">
        <f t="shared" si="74"/>
        <v>19</v>
      </c>
    </row>
    <row r="43" spans="1:100" ht="23.25" customHeight="1">
      <c r="A43" s="44"/>
      <c r="B43" s="23" t="s">
        <v>340</v>
      </c>
      <c r="C43" s="12" t="s">
        <v>401</v>
      </c>
      <c r="D43" s="192"/>
      <c r="E43" s="175"/>
      <c r="F43" s="175" t="s">
        <v>305</v>
      </c>
      <c r="G43" s="175"/>
      <c r="H43" s="201">
        <f t="shared" si="54"/>
        <v>66</v>
      </c>
      <c r="I43" s="201">
        <f t="shared" si="55"/>
        <v>10</v>
      </c>
      <c r="J43" s="201">
        <f t="shared" si="56"/>
        <v>56</v>
      </c>
      <c r="K43" s="201">
        <f t="shared" si="57"/>
        <v>24</v>
      </c>
      <c r="L43" s="201">
        <f t="shared" si="58"/>
        <v>22</v>
      </c>
      <c r="M43" s="201">
        <f t="shared" si="59"/>
        <v>8</v>
      </c>
      <c r="N43" s="201">
        <f t="shared" si="60"/>
        <v>0</v>
      </c>
      <c r="O43" s="201">
        <f t="shared" si="61"/>
        <v>0</v>
      </c>
      <c r="P43" s="201">
        <f t="shared" si="62"/>
        <v>0</v>
      </c>
      <c r="Q43" s="201">
        <f t="shared" si="63"/>
        <v>2</v>
      </c>
      <c r="R43" s="164"/>
      <c r="S43" s="159"/>
      <c r="T43" s="160"/>
      <c r="U43" s="159"/>
      <c r="V43" s="159"/>
      <c r="W43" s="159"/>
      <c r="X43" s="159"/>
      <c r="Y43" s="159"/>
      <c r="Z43" s="159"/>
      <c r="AA43" s="159"/>
      <c r="AB43" s="164"/>
      <c r="AC43" s="159"/>
      <c r="AD43" s="160"/>
      <c r="AE43" s="159"/>
      <c r="AF43" s="159"/>
      <c r="AG43" s="159"/>
      <c r="AH43" s="159"/>
      <c r="AI43" s="159"/>
      <c r="AJ43" s="159"/>
      <c r="AK43" s="159"/>
      <c r="AL43" s="196">
        <f t="shared" si="48"/>
        <v>0</v>
      </c>
      <c r="AM43" s="154"/>
      <c r="AN43" s="151">
        <f t="shared" si="64"/>
        <v>0</v>
      </c>
      <c r="AO43" s="153"/>
      <c r="AP43" s="153"/>
      <c r="AQ43" s="154"/>
      <c r="AR43" s="154"/>
      <c r="AS43" s="154"/>
      <c r="AT43" s="154"/>
      <c r="AU43" s="199"/>
      <c r="AV43" s="196">
        <f t="shared" si="65"/>
        <v>0</v>
      </c>
      <c r="AW43" s="154"/>
      <c r="AX43" s="151">
        <f t="shared" si="66"/>
        <v>0</v>
      </c>
      <c r="AY43" s="154"/>
      <c r="AZ43" s="154"/>
      <c r="BA43" s="154"/>
      <c r="BB43" s="154"/>
      <c r="BC43" s="154"/>
      <c r="BD43" s="154"/>
      <c r="BE43" s="199"/>
      <c r="BF43" s="196">
        <f t="shared" si="67"/>
        <v>0</v>
      </c>
      <c r="BG43" s="154"/>
      <c r="BH43" s="151">
        <f t="shared" si="68"/>
        <v>0</v>
      </c>
      <c r="BI43" s="154"/>
      <c r="BJ43" s="154"/>
      <c r="BK43" s="154"/>
      <c r="BL43" s="154"/>
      <c r="BM43" s="154"/>
      <c r="BN43" s="154"/>
      <c r="BO43" s="154"/>
      <c r="BP43" s="196">
        <f t="shared" si="69"/>
        <v>66</v>
      </c>
      <c r="BQ43" s="154">
        <v>10</v>
      </c>
      <c r="BR43" s="151">
        <f t="shared" si="70"/>
        <v>56</v>
      </c>
      <c r="BS43" s="154">
        <v>24</v>
      </c>
      <c r="BT43" s="154">
        <v>22</v>
      </c>
      <c r="BU43" s="154">
        <v>8</v>
      </c>
      <c r="BV43" s="154"/>
      <c r="BW43" s="154"/>
      <c r="BX43" s="154"/>
      <c r="BY43" s="199">
        <v>2</v>
      </c>
      <c r="BZ43" s="196">
        <f t="shared" si="71"/>
        <v>0</v>
      </c>
      <c r="CA43" s="154"/>
      <c r="CB43" s="151">
        <f t="shared" si="72"/>
        <v>0</v>
      </c>
      <c r="CC43" s="154"/>
      <c r="CD43" s="154"/>
      <c r="CE43" s="154"/>
      <c r="CF43" s="154"/>
      <c r="CG43" s="154"/>
      <c r="CH43" s="154"/>
      <c r="CI43" s="154"/>
      <c r="CJ43" s="196">
        <f t="shared" si="73"/>
        <v>0</v>
      </c>
      <c r="CK43" s="154"/>
      <c r="CL43" s="151">
        <f t="shared" si="41"/>
        <v>0</v>
      </c>
      <c r="CM43" s="154"/>
      <c r="CN43" s="154"/>
      <c r="CO43" s="154"/>
      <c r="CP43" s="154"/>
      <c r="CQ43" s="154"/>
      <c r="CR43" s="154"/>
      <c r="CS43" s="154"/>
      <c r="CT43" s="46"/>
      <c r="CU43" s="50">
        <v>32</v>
      </c>
      <c r="CV43" s="49">
        <f t="shared" si="74"/>
        <v>34</v>
      </c>
    </row>
    <row r="44" spans="1:100" ht="20.25" customHeight="1">
      <c r="A44" s="44"/>
      <c r="B44" s="23" t="s">
        <v>341</v>
      </c>
      <c r="C44" s="12" t="s">
        <v>402</v>
      </c>
      <c r="D44" s="192">
        <v>3</v>
      </c>
      <c r="E44" s="175"/>
      <c r="F44" s="175"/>
      <c r="G44" s="175"/>
      <c r="H44" s="201">
        <f t="shared" si="54"/>
        <v>100</v>
      </c>
      <c r="I44" s="201">
        <f t="shared" si="55"/>
        <v>16</v>
      </c>
      <c r="J44" s="201">
        <f t="shared" si="56"/>
        <v>84</v>
      </c>
      <c r="K44" s="201">
        <f t="shared" si="57"/>
        <v>38</v>
      </c>
      <c r="L44" s="201">
        <f t="shared" si="58"/>
        <v>26</v>
      </c>
      <c r="M44" s="201">
        <f t="shared" si="59"/>
        <v>14</v>
      </c>
      <c r="N44" s="201">
        <f t="shared" si="60"/>
        <v>0</v>
      </c>
      <c r="O44" s="201">
        <f t="shared" si="61"/>
        <v>0</v>
      </c>
      <c r="P44" s="201">
        <f t="shared" si="62"/>
        <v>2</v>
      </c>
      <c r="Q44" s="201">
        <f t="shared" si="63"/>
        <v>4</v>
      </c>
      <c r="R44" s="164"/>
      <c r="S44" s="159"/>
      <c r="T44" s="160"/>
      <c r="U44" s="159"/>
      <c r="V44" s="159"/>
      <c r="W44" s="159"/>
      <c r="X44" s="159"/>
      <c r="Y44" s="159"/>
      <c r="Z44" s="159"/>
      <c r="AA44" s="159"/>
      <c r="AB44" s="164"/>
      <c r="AC44" s="159"/>
      <c r="AD44" s="160"/>
      <c r="AE44" s="159"/>
      <c r="AF44" s="159"/>
      <c r="AG44" s="159"/>
      <c r="AH44" s="159"/>
      <c r="AI44" s="159"/>
      <c r="AJ44" s="159"/>
      <c r="AK44" s="159"/>
      <c r="AL44" s="152">
        <f t="shared" si="48"/>
        <v>100</v>
      </c>
      <c r="AM44" s="154">
        <v>16</v>
      </c>
      <c r="AN44" s="151">
        <f t="shared" si="64"/>
        <v>84</v>
      </c>
      <c r="AO44" s="154">
        <v>38</v>
      </c>
      <c r="AP44" s="154">
        <v>26</v>
      </c>
      <c r="AQ44" s="154">
        <v>14</v>
      </c>
      <c r="AR44" s="154"/>
      <c r="AS44" s="154"/>
      <c r="AT44" s="154">
        <v>2</v>
      </c>
      <c r="AU44" s="199">
        <v>4</v>
      </c>
      <c r="AV44" s="152">
        <f t="shared" si="65"/>
        <v>0</v>
      </c>
      <c r="AW44" s="154"/>
      <c r="AX44" s="151">
        <f t="shared" si="66"/>
        <v>0</v>
      </c>
      <c r="AY44" s="153"/>
      <c r="AZ44" s="153"/>
      <c r="BA44" s="154"/>
      <c r="BB44" s="154"/>
      <c r="BC44" s="154"/>
      <c r="BD44" s="154"/>
      <c r="BE44" s="200"/>
      <c r="BF44" s="152">
        <f t="shared" si="67"/>
        <v>0</v>
      </c>
      <c r="BG44" s="154"/>
      <c r="BH44" s="151">
        <f t="shared" si="68"/>
        <v>0</v>
      </c>
      <c r="BI44" s="154"/>
      <c r="BJ44" s="154"/>
      <c r="BK44" s="154"/>
      <c r="BL44" s="154"/>
      <c r="BM44" s="154"/>
      <c r="BN44" s="154"/>
      <c r="BO44" s="154"/>
      <c r="BP44" s="152">
        <f t="shared" si="69"/>
        <v>0</v>
      </c>
      <c r="BQ44" s="154"/>
      <c r="BR44" s="151">
        <f t="shared" si="70"/>
        <v>0</v>
      </c>
      <c r="BS44" s="154"/>
      <c r="BT44" s="154"/>
      <c r="BU44" s="154"/>
      <c r="BV44" s="154"/>
      <c r="BW44" s="154"/>
      <c r="BX44" s="154"/>
      <c r="BY44" s="154"/>
      <c r="BZ44" s="152">
        <f t="shared" si="71"/>
        <v>0</v>
      </c>
      <c r="CA44" s="154"/>
      <c r="CB44" s="151">
        <f t="shared" si="72"/>
        <v>0</v>
      </c>
      <c r="CC44" s="154"/>
      <c r="CD44" s="154"/>
      <c r="CE44" s="154"/>
      <c r="CF44" s="154"/>
      <c r="CG44" s="154"/>
      <c r="CH44" s="154"/>
      <c r="CI44" s="154"/>
      <c r="CJ44" s="152">
        <f t="shared" si="73"/>
        <v>0</v>
      </c>
      <c r="CK44" s="154"/>
      <c r="CL44" s="151">
        <f t="shared" si="41"/>
        <v>0</v>
      </c>
      <c r="CM44" s="154"/>
      <c r="CN44" s="154"/>
      <c r="CO44" s="154"/>
      <c r="CP44" s="154"/>
      <c r="CQ44" s="154"/>
      <c r="CR44" s="154"/>
      <c r="CS44" s="199"/>
      <c r="CT44" s="46"/>
      <c r="CU44" s="50">
        <v>32</v>
      </c>
      <c r="CV44" s="49">
        <f t="shared" si="74"/>
        <v>68</v>
      </c>
    </row>
    <row r="45" spans="1:100" ht="17.25" customHeight="1">
      <c r="A45" s="44"/>
      <c r="B45" s="23" t="s">
        <v>342</v>
      </c>
      <c r="C45" s="12" t="s">
        <v>403</v>
      </c>
      <c r="D45" s="192">
        <v>5</v>
      </c>
      <c r="E45" s="175"/>
      <c r="F45" s="175"/>
      <c r="G45" s="175"/>
      <c r="H45" s="201">
        <f t="shared" si="54"/>
        <v>78</v>
      </c>
      <c r="I45" s="201">
        <f t="shared" si="55"/>
        <v>6</v>
      </c>
      <c r="J45" s="201">
        <f t="shared" si="56"/>
        <v>72</v>
      </c>
      <c r="K45" s="201">
        <f t="shared" si="57"/>
        <v>40</v>
      </c>
      <c r="L45" s="201">
        <f t="shared" si="58"/>
        <v>26</v>
      </c>
      <c r="M45" s="201">
        <f t="shared" si="59"/>
        <v>0</v>
      </c>
      <c r="N45" s="201">
        <f t="shared" si="60"/>
        <v>0</v>
      </c>
      <c r="O45" s="201">
        <f t="shared" si="61"/>
        <v>0</v>
      </c>
      <c r="P45" s="201">
        <f t="shared" si="62"/>
        <v>2</v>
      </c>
      <c r="Q45" s="201">
        <f t="shared" si="63"/>
        <v>4</v>
      </c>
      <c r="R45" s="164"/>
      <c r="S45" s="159"/>
      <c r="T45" s="160"/>
      <c r="U45" s="159"/>
      <c r="V45" s="159"/>
      <c r="W45" s="159"/>
      <c r="X45" s="159"/>
      <c r="Y45" s="159"/>
      <c r="Z45" s="159"/>
      <c r="AA45" s="159"/>
      <c r="AB45" s="164"/>
      <c r="AC45" s="159"/>
      <c r="AD45" s="160"/>
      <c r="AE45" s="159"/>
      <c r="AF45" s="159"/>
      <c r="AG45" s="159"/>
      <c r="AH45" s="159"/>
      <c r="AI45" s="159"/>
      <c r="AJ45" s="159"/>
      <c r="AK45" s="159"/>
      <c r="AL45" s="152">
        <f t="shared" si="48"/>
        <v>0</v>
      </c>
      <c r="AM45" s="154"/>
      <c r="AN45" s="151">
        <f t="shared" si="64"/>
        <v>0</v>
      </c>
      <c r="AO45" s="154"/>
      <c r="AP45" s="154"/>
      <c r="AQ45" s="154"/>
      <c r="AR45" s="154"/>
      <c r="AS45" s="154"/>
      <c r="AT45" s="154"/>
      <c r="AU45" s="199"/>
      <c r="AV45" s="152">
        <f t="shared" si="65"/>
        <v>0</v>
      </c>
      <c r="AW45" s="154"/>
      <c r="AX45" s="151">
        <f t="shared" si="66"/>
        <v>0</v>
      </c>
      <c r="AY45" s="154"/>
      <c r="AZ45" s="154"/>
      <c r="BA45" s="154"/>
      <c r="BB45" s="154"/>
      <c r="BC45" s="154"/>
      <c r="BD45" s="154"/>
      <c r="BE45" s="199"/>
      <c r="BF45" s="152">
        <f t="shared" si="67"/>
        <v>78</v>
      </c>
      <c r="BG45" s="154">
        <v>6</v>
      </c>
      <c r="BH45" s="151">
        <f t="shared" si="68"/>
        <v>72</v>
      </c>
      <c r="BI45" s="154">
        <v>40</v>
      </c>
      <c r="BJ45" s="154">
        <v>26</v>
      </c>
      <c r="BK45" s="154"/>
      <c r="BL45" s="154"/>
      <c r="BM45" s="154"/>
      <c r="BN45" s="154">
        <v>2</v>
      </c>
      <c r="BO45" s="154">
        <v>4</v>
      </c>
      <c r="BP45" s="152">
        <f t="shared" si="69"/>
        <v>0</v>
      </c>
      <c r="BQ45" s="154"/>
      <c r="BR45" s="151">
        <f t="shared" si="70"/>
        <v>0</v>
      </c>
      <c r="BS45" s="154"/>
      <c r="BT45" s="154"/>
      <c r="BU45" s="154"/>
      <c r="BV45" s="154"/>
      <c r="BW45" s="154"/>
      <c r="BX45" s="154"/>
      <c r="BY45" s="154"/>
      <c r="BZ45" s="152">
        <f t="shared" si="71"/>
        <v>0</v>
      </c>
      <c r="CA45" s="154"/>
      <c r="CB45" s="151">
        <f t="shared" si="72"/>
        <v>0</v>
      </c>
      <c r="CC45" s="154"/>
      <c r="CD45" s="154"/>
      <c r="CE45" s="154"/>
      <c r="CF45" s="154"/>
      <c r="CG45" s="154"/>
      <c r="CH45" s="199"/>
      <c r="CI45" s="199"/>
      <c r="CJ45" s="152">
        <f t="shared" si="73"/>
        <v>0</v>
      </c>
      <c r="CK45" s="154"/>
      <c r="CL45" s="151">
        <f t="shared" si="41"/>
        <v>0</v>
      </c>
      <c r="CM45" s="154"/>
      <c r="CN45" s="154"/>
      <c r="CO45" s="154"/>
      <c r="CP45" s="154"/>
      <c r="CQ45" s="154"/>
      <c r="CR45" s="154"/>
      <c r="CS45" s="199"/>
      <c r="CT45" s="46"/>
      <c r="CU45" s="50">
        <v>73</v>
      </c>
      <c r="CV45" s="49">
        <f t="shared" si="74"/>
        <v>5</v>
      </c>
    </row>
    <row r="46" spans="1:100" ht="13.5" customHeight="1">
      <c r="A46" s="44"/>
      <c r="B46" s="23" t="s">
        <v>343</v>
      </c>
      <c r="C46" s="12" t="s">
        <v>404</v>
      </c>
      <c r="D46" s="192"/>
      <c r="E46" s="175"/>
      <c r="F46" s="175" t="s">
        <v>305</v>
      </c>
      <c r="G46" s="175"/>
      <c r="H46" s="201">
        <f t="shared" si="54"/>
        <v>86</v>
      </c>
      <c r="I46" s="201">
        <f t="shared" si="55"/>
        <v>10</v>
      </c>
      <c r="J46" s="201">
        <f t="shared" si="56"/>
        <v>76</v>
      </c>
      <c r="K46" s="201">
        <f t="shared" si="57"/>
        <v>38</v>
      </c>
      <c r="L46" s="201">
        <f t="shared" si="58"/>
        <v>36</v>
      </c>
      <c r="M46" s="201">
        <f t="shared" si="59"/>
        <v>0</v>
      </c>
      <c r="N46" s="201">
        <f t="shared" si="60"/>
        <v>0</v>
      </c>
      <c r="O46" s="201">
        <f t="shared" si="61"/>
        <v>0</v>
      </c>
      <c r="P46" s="201">
        <f t="shared" si="62"/>
        <v>0</v>
      </c>
      <c r="Q46" s="201">
        <f t="shared" si="63"/>
        <v>2</v>
      </c>
      <c r="R46" s="164"/>
      <c r="S46" s="159"/>
      <c r="T46" s="160"/>
      <c r="U46" s="159"/>
      <c r="V46" s="159"/>
      <c r="W46" s="159"/>
      <c r="X46" s="159"/>
      <c r="Y46" s="159"/>
      <c r="Z46" s="159"/>
      <c r="AA46" s="159"/>
      <c r="AB46" s="164"/>
      <c r="AC46" s="159"/>
      <c r="AD46" s="160"/>
      <c r="AE46" s="159"/>
      <c r="AF46" s="159"/>
      <c r="AG46" s="159"/>
      <c r="AH46" s="159"/>
      <c r="AI46" s="159"/>
      <c r="AJ46" s="159"/>
      <c r="AK46" s="159"/>
      <c r="AL46" s="152">
        <f t="shared" si="48"/>
        <v>0</v>
      </c>
      <c r="AM46" s="154"/>
      <c r="AN46" s="151">
        <f t="shared" si="64"/>
        <v>0</v>
      </c>
      <c r="AO46" s="153"/>
      <c r="AP46" s="153"/>
      <c r="AQ46" s="154"/>
      <c r="AR46" s="154"/>
      <c r="AS46" s="154"/>
      <c r="AT46" s="154"/>
      <c r="AU46" s="200"/>
      <c r="AV46" s="152">
        <f t="shared" si="65"/>
        <v>0</v>
      </c>
      <c r="AW46" s="154"/>
      <c r="AX46" s="151">
        <f t="shared" si="66"/>
        <v>0</v>
      </c>
      <c r="AY46" s="154"/>
      <c r="AZ46" s="154"/>
      <c r="BA46" s="154"/>
      <c r="BB46" s="154"/>
      <c r="BC46" s="154"/>
      <c r="BD46" s="154"/>
      <c r="BE46" s="154"/>
      <c r="BF46" s="152">
        <f t="shared" si="67"/>
        <v>0</v>
      </c>
      <c r="BG46" s="154"/>
      <c r="BH46" s="151">
        <f t="shared" si="68"/>
        <v>0</v>
      </c>
      <c r="BI46" s="154"/>
      <c r="BJ46" s="154"/>
      <c r="BK46" s="154"/>
      <c r="BL46" s="154"/>
      <c r="BM46" s="154"/>
      <c r="BN46" s="154"/>
      <c r="BO46" s="154"/>
      <c r="BP46" s="152">
        <f t="shared" si="69"/>
        <v>86</v>
      </c>
      <c r="BQ46" s="154">
        <v>10</v>
      </c>
      <c r="BR46" s="151">
        <f t="shared" si="70"/>
        <v>76</v>
      </c>
      <c r="BS46" s="154">
        <v>38</v>
      </c>
      <c r="BT46" s="154">
        <v>36</v>
      </c>
      <c r="BU46" s="154"/>
      <c r="BV46" s="154"/>
      <c r="BW46" s="154"/>
      <c r="BX46" s="154"/>
      <c r="BY46" s="199">
        <v>2</v>
      </c>
      <c r="BZ46" s="152">
        <f t="shared" si="71"/>
        <v>0</v>
      </c>
      <c r="CA46" s="154"/>
      <c r="CB46" s="151">
        <f t="shared" si="72"/>
        <v>0</v>
      </c>
      <c r="CC46" s="154"/>
      <c r="CD46" s="154"/>
      <c r="CE46" s="154"/>
      <c r="CF46" s="154"/>
      <c r="CG46" s="154"/>
      <c r="CH46" s="154"/>
      <c r="CI46" s="154"/>
      <c r="CJ46" s="152">
        <f t="shared" si="73"/>
        <v>0</v>
      </c>
      <c r="CK46" s="154"/>
      <c r="CL46" s="151">
        <f t="shared" si="41"/>
        <v>0</v>
      </c>
      <c r="CM46" s="154"/>
      <c r="CN46" s="154"/>
      <c r="CO46" s="154"/>
      <c r="CP46" s="154"/>
      <c r="CQ46" s="154"/>
      <c r="CR46" s="154"/>
      <c r="CS46" s="199"/>
      <c r="CT46" s="46"/>
      <c r="CU46" s="50">
        <v>32</v>
      </c>
      <c r="CV46" s="49">
        <f t="shared" si="74"/>
        <v>54</v>
      </c>
    </row>
    <row r="47" spans="1:100" ht="21.75" customHeight="1">
      <c r="A47" s="44"/>
      <c r="B47" s="23" t="s">
        <v>344</v>
      </c>
      <c r="C47" s="12" t="s">
        <v>405</v>
      </c>
      <c r="D47" s="192">
        <v>5</v>
      </c>
      <c r="E47" s="175"/>
      <c r="F47" s="175"/>
      <c r="G47" s="175"/>
      <c r="H47" s="201">
        <f t="shared" si="54"/>
        <v>92</v>
      </c>
      <c r="I47" s="201">
        <f t="shared" si="55"/>
        <v>14</v>
      </c>
      <c r="J47" s="201">
        <f t="shared" si="56"/>
        <v>78</v>
      </c>
      <c r="K47" s="201">
        <f t="shared" si="57"/>
        <v>36</v>
      </c>
      <c r="L47" s="201">
        <f t="shared" si="58"/>
        <v>26</v>
      </c>
      <c r="M47" s="201">
        <f t="shared" si="59"/>
        <v>10</v>
      </c>
      <c r="N47" s="201">
        <f t="shared" si="60"/>
        <v>0</v>
      </c>
      <c r="O47" s="201">
        <f t="shared" si="61"/>
        <v>0</v>
      </c>
      <c r="P47" s="201">
        <f t="shared" si="62"/>
        <v>2</v>
      </c>
      <c r="Q47" s="201">
        <f t="shared" si="63"/>
        <v>4</v>
      </c>
      <c r="R47" s="164"/>
      <c r="S47" s="159"/>
      <c r="T47" s="160"/>
      <c r="U47" s="159"/>
      <c r="V47" s="159"/>
      <c r="W47" s="159"/>
      <c r="X47" s="159"/>
      <c r="Y47" s="159"/>
      <c r="Z47" s="159"/>
      <c r="AA47" s="159"/>
      <c r="AB47" s="164"/>
      <c r="AC47" s="159"/>
      <c r="AD47" s="160"/>
      <c r="AE47" s="159"/>
      <c r="AF47" s="159"/>
      <c r="AG47" s="159"/>
      <c r="AH47" s="159"/>
      <c r="AI47" s="159"/>
      <c r="AJ47" s="159"/>
      <c r="AK47" s="159"/>
      <c r="AL47" s="152">
        <f t="shared" si="48"/>
        <v>0</v>
      </c>
      <c r="AM47" s="154"/>
      <c r="AN47" s="151">
        <f t="shared" si="64"/>
        <v>0</v>
      </c>
      <c r="AO47" s="154"/>
      <c r="AP47" s="154"/>
      <c r="AQ47" s="154"/>
      <c r="AR47" s="154"/>
      <c r="AS47" s="154"/>
      <c r="AT47" s="154"/>
      <c r="AU47" s="199"/>
      <c r="AV47" s="152">
        <f t="shared" si="65"/>
        <v>0</v>
      </c>
      <c r="AW47" s="154"/>
      <c r="AX47" s="151">
        <f t="shared" si="66"/>
        <v>0</v>
      </c>
      <c r="AY47" s="154"/>
      <c r="AZ47" s="154"/>
      <c r="BA47" s="154"/>
      <c r="BB47" s="154"/>
      <c r="BC47" s="154"/>
      <c r="BD47" s="154"/>
      <c r="BE47" s="154"/>
      <c r="BF47" s="152">
        <f t="shared" si="67"/>
        <v>92</v>
      </c>
      <c r="BG47" s="154">
        <v>14</v>
      </c>
      <c r="BH47" s="151">
        <f t="shared" si="68"/>
        <v>78</v>
      </c>
      <c r="BI47" s="154">
        <v>36</v>
      </c>
      <c r="BJ47" s="154">
        <v>26</v>
      </c>
      <c r="BK47" s="154">
        <v>10</v>
      </c>
      <c r="BL47" s="154"/>
      <c r="BM47" s="154"/>
      <c r="BN47" s="154">
        <v>2</v>
      </c>
      <c r="BO47" s="199">
        <v>4</v>
      </c>
      <c r="BP47" s="152">
        <f t="shared" si="69"/>
        <v>0</v>
      </c>
      <c r="BQ47" s="154"/>
      <c r="BR47" s="151">
        <f t="shared" si="70"/>
        <v>0</v>
      </c>
      <c r="BS47" s="154"/>
      <c r="BT47" s="154"/>
      <c r="BU47" s="154"/>
      <c r="BV47" s="154"/>
      <c r="BW47" s="154"/>
      <c r="BX47" s="154"/>
      <c r="BY47" s="199"/>
      <c r="BZ47" s="152">
        <f t="shared" si="71"/>
        <v>0</v>
      </c>
      <c r="CA47" s="154"/>
      <c r="CB47" s="151">
        <f t="shared" si="72"/>
        <v>0</v>
      </c>
      <c r="CC47" s="154"/>
      <c r="CD47" s="154"/>
      <c r="CE47" s="154"/>
      <c r="CF47" s="154"/>
      <c r="CG47" s="154"/>
      <c r="CH47" s="154"/>
      <c r="CI47" s="154"/>
      <c r="CJ47" s="152">
        <f t="shared" si="73"/>
        <v>0</v>
      </c>
      <c r="CK47" s="154"/>
      <c r="CL47" s="151">
        <f t="shared" si="41"/>
        <v>0</v>
      </c>
      <c r="CM47" s="153"/>
      <c r="CN47" s="153"/>
      <c r="CO47" s="154"/>
      <c r="CP47" s="154"/>
      <c r="CQ47" s="154"/>
      <c r="CR47" s="154"/>
      <c r="CS47" s="199"/>
      <c r="CT47" s="46"/>
      <c r="CU47" s="50">
        <v>32</v>
      </c>
      <c r="CV47" s="49">
        <f t="shared" si="74"/>
        <v>60</v>
      </c>
    </row>
    <row r="48" spans="1:100" ht="21.75" customHeight="1">
      <c r="A48" s="44"/>
      <c r="B48" s="23" t="s">
        <v>345</v>
      </c>
      <c r="C48" s="12" t="s">
        <v>406</v>
      </c>
      <c r="D48" s="192">
        <v>8</v>
      </c>
      <c r="E48" s="175"/>
      <c r="F48" s="175"/>
      <c r="G48" s="175"/>
      <c r="H48" s="201">
        <f t="shared" si="54"/>
        <v>90</v>
      </c>
      <c r="I48" s="201">
        <f t="shared" si="55"/>
        <v>14</v>
      </c>
      <c r="J48" s="201">
        <f t="shared" si="56"/>
        <v>76</v>
      </c>
      <c r="K48" s="201">
        <f t="shared" si="57"/>
        <v>46</v>
      </c>
      <c r="L48" s="201">
        <f t="shared" si="58"/>
        <v>24</v>
      </c>
      <c r="M48" s="201">
        <f t="shared" si="59"/>
        <v>0</v>
      </c>
      <c r="N48" s="201">
        <f t="shared" si="60"/>
        <v>0</v>
      </c>
      <c r="O48" s="201">
        <f t="shared" si="61"/>
        <v>0</v>
      </c>
      <c r="P48" s="201">
        <f t="shared" si="62"/>
        <v>2</v>
      </c>
      <c r="Q48" s="201">
        <f t="shared" si="63"/>
        <v>4</v>
      </c>
      <c r="R48" s="164"/>
      <c r="S48" s="159"/>
      <c r="T48" s="160"/>
      <c r="U48" s="159"/>
      <c r="V48" s="159"/>
      <c r="W48" s="159"/>
      <c r="X48" s="159"/>
      <c r="Y48" s="159"/>
      <c r="Z48" s="159"/>
      <c r="AA48" s="159"/>
      <c r="AB48" s="164"/>
      <c r="AC48" s="159"/>
      <c r="AD48" s="160"/>
      <c r="AE48" s="159"/>
      <c r="AF48" s="159"/>
      <c r="AG48" s="159"/>
      <c r="AH48" s="159"/>
      <c r="AI48" s="159"/>
      <c r="AJ48" s="159"/>
      <c r="AK48" s="159"/>
      <c r="AL48" s="152">
        <f t="shared" si="48"/>
        <v>0</v>
      </c>
      <c r="AM48" s="154"/>
      <c r="AN48" s="151">
        <f t="shared" si="64"/>
        <v>0</v>
      </c>
      <c r="AO48" s="153"/>
      <c r="AP48" s="153"/>
      <c r="AQ48" s="154"/>
      <c r="AR48" s="154"/>
      <c r="AS48" s="154"/>
      <c r="AT48" s="154"/>
      <c r="AU48" s="199"/>
      <c r="AV48" s="152">
        <f t="shared" si="65"/>
        <v>0</v>
      </c>
      <c r="AW48" s="154"/>
      <c r="AX48" s="151">
        <f t="shared" si="66"/>
        <v>0</v>
      </c>
      <c r="AY48" s="153"/>
      <c r="AZ48" s="153"/>
      <c r="BA48" s="154"/>
      <c r="BB48" s="154"/>
      <c r="BC48" s="154"/>
      <c r="BD48" s="154"/>
      <c r="BE48" s="154"/>
      <c r="BF48" s="152">
        <f t="shared" si="67"/>
        <v>0</v>
      </c>
      <c r="BG48" s="154"/>
      <c r="BH48" s="151">
        <f t="shared" si="68"/>
        <v>0</v>
      </c>
      <c r="BI48" s="154"/>
      <c r="BJ48" s="154"/>
      <c r="BK48" s="154"/>
      <c r="BL48" s="154"/>
      <c r="BM48" s="154"/>
      <c r="BN48" s="154"/>
      <c r="BO48" s="154"/>
      <c r="BP48" s="152">
        <f t="shared" si="69"/>
        <v>0</v>
      </c>
      <c r="BQ48" s="154"/>
      <c r="BR48" s="151">
        <f t="shared" si="70"/>
        <v>0</v>
      </c>
      <c r="BS48" s="154"/>
      <c r="BT48" s="154"/>
      <c r="BU48" s="154"/>
      <c r="BV48" s="154"/>
      <c r="BW48" s="154"/>
      <c r="BX48" s="154"/>
      <c r="BY48" s="199"/>
      <c r="BZ48" s="152">
        <f t="shared" si="71"/>
        <v>0</v>
      </c>
      <c r="CA48" s="154"/>
      <c r="CB48" s="151">
        <f t="shared" si="72"/>
        <v>0</v>
      </c>
      <c r="CC48" s="154"/>
      <c r="CD48" s="154"/>
      <c r="CE48" s="154"/>
      <c r="CF48" s="154"/>
      <c r="CG48" s="154"/>
      <c r="CH48" s="154"/>
      <c r="CI48" s="199"/>
      <c r="CJ48" s="152">
        <f t="shared" si="73"/>
        <v>90</v>
      </c>
      <c r="CK48" s="154">
        <v>14</v>
      </c>
      <c r="CL48" s="151">
        <f t="shared" si="41"/>
        <v>76</v>
      </c>
      <c r="CM48" s="154">
        <v>46</v>
      </c>
      <c r="CN48" s="154">
        <v>24</v>
      </c>
      <c r="CO48" s="154"/>
      <c r="CP48" s="154"/>
      <c r="CQ48" s="154"/>
      <c r="CR48" s="154">
        <v>2</v>
      </c>
      <c r="CS48" s="199">
        <v>4</v>
      </c>
      <c r="CT48" s="46"/>
      <c r="CU48" s="50">
        <v>32</v>
      </c>
      <c r="CV48" s="49">
        <f t="shared" si="74"/>
        <v>58</v>
      </c>
    </row>
    <row r="49" spans="1:100" ht="21.75" customHeight="1">
      <c r="A49" s="44"/>
      <c r="B49" s="23" t="s">
        <v>346</v>
      </c>
      <c r="C49" s="12" t="s">
        <v>520</v>
      </c>
      <c r="D49" s="192">
        <v>7</v>
      </c>
      <c r="E49" s="175"/>
      <c r="F49" s="175"/>
      <c r="G49" s="175"/>
      <c r="H49" s="201">
        <f t="shared" si="54"/>
        <v>122</v>
      </c>
      <c r="I49" s="201">
        <f t="shared" si="55"/>
        <v>16</v>
      </c>
      <c r="J49" s="201">
        <f t="shared" si="56"/>
        <v>106</v>
      </c>
      <c r="K49" s="201">
        <f t="shared" si="57"/>
        <v>48</v>
      </c>
      <c r="L49" s="201">
        <f t="shared" si="58"/>
        <v>36</v>
      </c>
      <c r="M49" s="201">
        <f t="shared" si="59"/>
        <v>0</v>
      </c>
      <c r="N49" s="201">
        <f t="shared" si="60"/>
        <v>16</v>
      </c>
      <c r="O49" s="201">
        <f t="shared" si="61"/>
        <v>0</v>
      </c>
      <c r="P49" s="201">
        <f t="shared" si="62"/>
        <v>2</v>
      </c>
      <c r="Q49" s="201">
        <f t="shared" si="63"/>
        <v>4</v>
      </c>
      <c r="R49" s="164"/>
      <c r="S49" s="159"/>
      <c r="T49" s="160"/>
      <c r="U49" s="159"/>
      <c r="V49" s="159"/>
      <c r="W49" s="159"/>
      <c r="X49" s="159"/>
      <c r="Y49" s="159"/>
      <c r="Z49" s="159"/>
      <c r="AA49" s="159"/>
      <c r="AB49" s="164"/>
      <c r="AC49" s="159"/>
      <c r="AD49" s="160"/>
      <c r="AE49" s="159"/>
      <c r="AF49" s="159"/>
      <c r="AG49" s="159"/>
      <c r="AH49" s="159"/>
      <c r="AI49" s="159"/>
      <c r="AJ49" s="159"/>
      <c r="AK49" s="159"/>
      <c r="AL49" s="152">
        <f t="shared" si="48"/>
        <v>0</v>
      </c>
      <c r="AM49" s="154"/>
      <c r="AN49" s="151">
        <f t="shared" si="64"/>
        <v>0</v>
      </c>
      <c r="AO49" s="154"/>
      <c r="AP49" s="154"/>
      <c r="AQ49" s="154"/>
      <c r="AR49" s="154"/>
      <c r="AS49" s="154"/>
      <c r="AT49" s="154"/>
      <c r="AU49" s="199"/>
      <c r="AV49" s="152">
        <f t="shared" si="65"/>
        <v>0</v>
      </c>
      <c r="AW49" s="154"/>
      <c r="AX49" s="151">
        <f t="shared" si="66"/>
        <v>0</v>
      </c>
      <c r="AY49" s="154"/>
      <c r="AZ49" s="154"/>
      <c r="BA49" s="154"/>
      <c r="BB49" s="154"/>
      <c r="BC49" s="154"/>
      <c r="BD49" s="154"/>
      <c r="BE49" s="154"/>
      <c r="BF49" s="152">
        <f t="shared" si="67"/>
        <v>0</v>
      </c>
      <c r="BG49" s="154"/>
      <c r="BH49" s="151">
        <f t="shared" si="68"/>
        <v>0</v>
      </c>
      <c r="BI49" s="154"/>
      <c r="BJ49" s="154"/>
      <c r="BK49" s="154"/>
      <c r="BL49" s="154"/>
      <c r="BM49" s="154"/>
      <c r="BN49" s="154"/>
      <c r="BO49" s="154"/>
      <c r="BP49" s="152">
        <f t="shared" si="69"/>
        <v>0</v>
      </c>
      <c r="BQ49" s="154"/>
      <c r="BR49" s="151">
        <f t="shared" si="70"/>
        <v>0</v>
      </c>
      <c r="BS49" s="154"/>
      <c r="BT49" s="154"/>
      <c r="BU49" s="154"/>
      <c r="BV49" s="154"/>
      <c r="BW49" s="154"/>
      <c r="BX49" s="154"/>
      <c r="BY49" s="199"/>
      <c r="BZ49" s="152">
        <f t="shared" si="71"/>
        <v>122</v>
      </c>
      <c r="CA49" s="154">
        <v>16</v>
      </c>
      <c r="CB49" s="151">
        <f t="shared" si="72"/>
        <v>106</v>
      </c>
      <c r="CC49" s="154">
        <v>48</v>
      </c>
      <c r="CD49" s="154">
        <v>36</v>
      </c>
      <c r="CE49" s="154"/>
      <c r="CF49" s="154">
        <v>16</v>
      </c>
      <c r="CG49" s="154"/>
      <c r="CH49" s="154">
        <v>2</v>
      </c>
      <c r="CI49" s="199">
        <v>4</v>
      </c>
      <c r="CJ49" s="152">
        <f t="shared" si="73"/>
        <v>0</v>
      </c>
      <c r="CK49" s="154"/>
      <c r="CL49" s="151">
        <f t="shared" si="41"/>
        <v>0</v>
      </c>
      <c r="CM49" s="154"/>
      <c r="CN49" s="154"/>
      <c r="CO49" s="154"/>
      <c r="CP49" s="154"/>
      <c r="CQ49" s="154"/>
      <c r="CR49" s="154"/>
      <c r="CS49" s="199"/>
      <c r="CT49" s="46"/>
      <c r="CU49" s="50">
        <v>76</v>
      </c>
      <c r="CV49" s="49">
        <f t="shared" si="74"/>
        <v>46</v>
      </c>
    </row>
    <row r="50" spans="1:100" ht="21.75" customHeight="1">
      <c r="A50" s="44"/>
      <c r="B50" s="23" t="s">
        <v>347</v>
      </c>
      <c r="C50" s="12" t="s">
        <v>79</v>
      </c>
      <c r="D50" s="192"/>
      <c r="E50" s="175"/>
      <c r="F50" s="175">
        <v>3</v>
      </c>
      <c r="G50" s="175"/>
      <c r="H50" s="201">
        <f t="shared" si="54"/>
        <v>68</v>
      </c>
      <c r="I50" s="201">
        <f t="shared" si="55"/>
        <v>0</v>
      </c>
      <c r="J50" s="201">
        <f t="shared" si="56"/>
        <v>68</v>
      </c>
      <c r="K50" s="201">
        <f t="shared" si="57"/>
        <v>22</v>
      </c>
      <c r="L50" s="201">
        <f t="shared" si="58"/>
        <v>44</v>
      </c>
      <c r="M50" s="201">
        <f t="shared" si="59"/>
        <v>0</v>
      </c>
      <c r="N50" s="201">
        <f t="shared" si="60"/>
        <v>0</v>
      </c>
      <c r="O50" s="201">
        <f t="shared" si="61"/>
        <v>0</v>
      </c>
      <c r="P50" s="201">
        <f t="shared" si="62"/>
        <v>0</v>
      </c>
      <c r="Q50" s="201">
        <f t="shared" si="63"/>
        <v>2</v>
      </c>
      <c r="R50" s="164"/>
      <c r="S50" s="159"/>
      <c r="T50" s="160"/>
      <c r="U50" s="159"/>
      <c r="V50" s="159"/>
      <c r="W50" s="159"/>
      <c r="X50" s="159"/>
      <c r="Y50" s="159"/>
      <c r="Z50" s="159"/>
      <c r="AA50" s="159"/>
      <c r="AB50" s="164"/>
      <c r="AC50" s="159"/>
      <c r="AD50" s="160"/>
      <c r="AE50" s="159"/>
      <c r="AF50" s="159"/>
      <c r="AG50" s="159"/>
      <c r="AH50" s="159"/>
      <c r="AI50" s="159"/>
      <c r="AJ50" s="159"/>
      <c r="AK50" s="159"/>
      <c r="AL50" s="152">
        <f t="shared" si="48"/>
        <v>68</v>
      </c>
      <c r="AM50" s="154"/>
      <c r="AN50" s="151">
        <f t="shared" si="64"/>
        <v>68</v>
      </c>
      <c r="AO50" s="154">
        <v>22</v>
      </c>
      <c r="AP50" s="154">
        <v>44</v>
      </c>
      <c r="AQ50" s="154"/>
      <c r="AR50" s="154"/>
      <c r="AS50" s="154"/>
      <c r="AT50" s="154"/>
      <c r="AU50" s="199">
        <v>2</v>
      </c>
      <c r="AV50" s="152">
        <f t="shared" si="65"/>
        <v>0</v>
      </c>
      <c r="AW50" s="154"/>
      <c r="AX50" s="151">
        <f t="shared" si="66"/>
        <v>0</v>
      </c>
      <c r="AY50" s="154"/>
      <c r="AZ50" s="154"/>
      <c r="BA50" s="154"/>
      <c r="BB50" s="154"/>
      <c r="BC50" s="154"/>
      <c r="BD50" s="154"/>
      <c r="BE50" s="199"/>
      <c r="BF50" s="152">
        <f t="shared" si="67"/>
        <v>0</v>
      </c>
      <c r="BG50" s="154"/>
      <c r="BH50" s="151">
        <f t="shared" si="68"/>
        <v>0</v>
      </c>
      <c r="BI50" s="153"/>
      <c r="BJ50" s="153"/>
      <c r="BK50" s="154"/>
      <c r="BL50" s="154"/>
      <c r="BM50" s="154"/>
      <c r="BN50" s="154"/>
      <c r="BO50" s="154"/>
      <c r="BP50" s="152">
        <f t="shared" si="69"/>
        <v>0</v>
      </c>
      <c r="BQ50" s="154"/>
      <c r="BR50" s="151">
        <f t="shared" si="70"/>
        <v>0</v>
      </c>
      <c r="BS50" s="154"/>
      <c r="BT50" s="154"/>
      <c r="BU50" s="154"/>
      <c r="BV50" s="154"/>
      <c r="BW50" s="154"/>
      <c r="BX50" s="154"/>
      <c r="BY50" s="199"/>
      <c r="BZ50" s="152">
        <f t="shared" si="71"/>
        <v>0</v>
      </c>
      <c r="CA50" s="154"/>
      <c r="CB50" s="151">
        <f t="shared" si="72"/>
        <v>0</v>
      </c>
      <c r="CC50" s="153"/>
      <c r="CD50" s="153"/>
      <c r="CE50" s="154"/>
      <c r="CF50" s="154"/>
      <c r="CG50" s="154"/>
      <c r="CH50" s="154"/>
      <c r="CI50" s="154"/>
      <c r="CJ50" s="152">
        <f t="shared" si="73"/>
        <v>0</v>
      </c>
      <c r="CK50" s="154"/>
      <c r="CL50" s="151">
        <f t="shared" si="41"/>
        <v>0</v>
      </c>
      <c r="CM50" s="154"/>
      <c r="CN50" s="154"/>
      <c r="CO50" s="154"/>
      <c r="CP50" s="154"/>
      <c r="CQ50" s="154"/>
      <c r="CR50" s="154"/>
      <c r="CS50" s="199"/>
      <c r="CT50" s="46"/>
      <c r="CU50" s="50">
        <v>68</v>
      </c>
      <c r="CV50" s="49">
        <f t="shared" si="74"/>
        <v>0</v>
      </c>
    </row>
    <row r="51" spans="1:100" ht="42">
      <c r="A51" s="44"/>
      <c r="B51" s="23" t="s">
        <v>348</v>
      </c>
      <c r="C51" s="12" t="s">
        <v>407</v>
      </c>
      <c r="D51" s="192"/>
      <c r="E51" s="175"/>
      <c r="F51" s="175">
        <v>6</v>
      </c>
      <c r="G51" s="175"/>
      <c r="H51" s="201">
        <f t="shared" si="54"/>
        <v>92</v>
      </c>
      <c r="I51" s="201">
        <f t="shared" si="55"/>
        <v>16</v>
      </c>
      <c r="J51" s="201">
        <f t="shared" si="56"/>
        <v>76</v>
      </c>
      <c r="K51" s="201">
        <f t="shared" si="57"/>
        <v>34</v>
      </c>
      <c r="L51" s="201">
        <f t="shared" si="58"/>
        <v>40</v>
      </c>
      <c r="M51" s="201">
        <f t="shared" si="59"/>
        <v>0</v>
      </c>
      <c r="N51" s="201">
        <f t="shared" si="60"/>
        <v>0</v>
      </c>
      <c r="O51" s="201">
        <f t="shared" si="61"/>
        <v>0</v>
      </c>
      <c r="P51" s="201">
        <f t="shared" si="62"/>
        <v>0</v>
      </c>
      <c r="Q51" s="201">
        <f t="shared" si="63"/>
        <v>2</v>
      </c>
      <c r="R51" s="164"/>
      <c r="S51" s="159"/>
      <c r="T51" s="160"/>
      <c r="U51" s="159"/>
      <c r="V51" s="159"/>
      <c r="W51" s="159"/>
      <c r="X51" s="159"/>
      <c r="Y51" s="159"/>
      <c r="Z51" s="159"/>
      <c r="AA51" s="159"/>
      <c r="AB51" s="164"/>
      <c r="AC51" s="159"/>
      <c r="AD51" s="160"/>
      <c r="AE51" s="159"/>
      <c r="AF51" s="159"/>
      <c r="AG51" s="159"/>
      <c r="AH51" s="159"/>
      <c r="AI51" s="159"/>
      <c r="AJ51" s="159"/>
      <c r="AK51" s="159"/>
      <c r="AL51" s="152">
        <f t="shared" si="48"/>
        <v>0</v>
      </c>
      <c r="AM51" s="154"/>
      <c r="AN51" s="151">
        <f t="shared" si="64"/>
        <v>0</v>
      </c>
      <c r="AO51" s="154"/>
      <c r="AP51" s="154"/>
      <c r="AQ51" s="154"/>
      <c r="AR51" s="154"/>
      <c r="AS51" s="154"/>
      <c r="AT51" s="154"/>
      <c r="AU51" s="199"/>
      <c r="AV51" s="152">
        <f t="shared" si="65"/>
        <v>0</v>
      </c>
      <c r="AW51" s="154"/>
      <c r="AX51" s="151">
        <f t="shared" si="66"/>
        <v>0</v>
      </c>
      <c r="AY51" s="154"/>
      <c r="AZ51" s="154"/>
      <c r="BA51" s="154"/>
      <c r="BB51" s="154"/>
      <c r="BC51" s="154"/>
      <c r="BD51" s="154"/>
      <c r="BE51" s="154"/>
      <c r="BF51" s="152">
        <f t="shared" si="67"/>
        <v>0</v>
      </c>
      <c r="BG51" s="154"/>
      <c r="BH51" s="151">
        <f t="shared" si="68"/>
        <v>0</v>
      </c>
      <c r="BI51" s="154"/>
      <c r="BJ51" s="154"/>
      <c r="BK51" s="154"/>
      <c r="BL51" s="154"/>
      <c r="BM51" s="154"/>
      <c r="BN51" s="154"/>
      <c r="BO51" s="154"/>
      <c r="BP51" s="152">
        <f t="shared" si="69"/>
        <v>92</v>
      </c>
      <c r="BQ51" s="154">
        <v>16</v>
      </c>
      <c r="BR51" s="151">
        <f t="shared" si="70"/>
        <v>76</v>
      </c>
      <c r="BS51" s="154">
        <v>34</v>
      </c>
      <c r="BT51" s="154">
        <v>40</v>
      </c>
      <c r="BU51" s="154"/>
      <c r="BV51" s="154"/>
      <c r="BW51" s="154"/>
      <c r="BX51" s="154"/>
      <c r="BY51" s="199">
        <v>2</v>
      </c>
      <c r="BZ51" s="152">
        <f t="shared" si="71"/>
        <v>0</v>
      </c>
      <c r="CA51" s="154"/>
      <c r="CB51" s="151">
        <f t="shared" si="72"/>
        <v>0</v>
      </c>
      <c r="CC51" s="154"/>
      <c r="CD51" s="154"/>
      <c r="CE51" s="154"/>
      <c r="CF51" s="154"/>
      <c r="CG51" s="154"/>
      <c r="CH51" s="154"/>
      <c r="CI51" s="154"/>
      <c r="CJ51" s="152">
        <f t="shared" si="73"/>
        <v>0</v>
      </c>
      <c r="CK51" s="154"/>
      <c r="CL51" s="151">
        <f t="shared" si="41"/>
        <v>0</v>
      </c>
      <c r="CM51" s="153"/>
      <c r="CN51" s="153"/>
      <c r="CO51" s="154"/>
      <c r="CP51" s="154"/>
      <c r="CQ51" s="154"/>
      <c r="CR51" s="154"/>
      <c r="CS51" s="199"/>
      <c r="CT51" s="46"/>
      <c r="CU51" s="50">
        <v>32</v>
      </c>
      <c r="CV51" s="49">
        <f t="shared" si="74"/>
        <v>60</v>
      </c>
    </row>
    <row r="52" spans="1:100" ht="24" customHeight="1">
      <c r="A52" s="44"/>
      <c r="B52" s="23" t="s">
        <v>349</v>
      </c>
      <c r="C52" s="56" t="s">
        <v>408</v>
      </c>
      <c r="D52" s="192"/>
      <c r="E52" s="175"/>
      <c r="F52" s="175">
        <v>4</v>
      </c>
      <c r="G52" s="175"/>
      <c r="H52" s="201">
        <f t="shared" si="54"/>
        <v>82</v>
      </c>
      <c r="I52" s="201">
        <f t="shared" si="55"/>
        <v>10</v>
      </c>
      <c r="J52" s="201">
        <f t="shared" si="56"/>
        <v>72</v>
      </c>
      <c r="K52" s="201">
        <f t="shared" si="57"/>
        <v>34</v>
      </c>
      <c r="L52" s="201">
        <f t="shared" si="58"/>
        <v>22</v>
      </c>
      <c r="M52" s="201">
        <f t="shared" si="59"/>
        <v>14</v>
      </c>
      <c r="N52" s="201">
        <f t="shared" si="60"/>
        <v>0</v>
      </c>
      <c r="O52" s="201">
        <f t="shared" si="61"/>
        <v>0</v>
      </c>
      <c r="P52" s="201">
        <f t="shared" si="62"/>
        <v>0</v>
      </c>
      <c r="Q52" s="201">
        <f t="shared" si="63"/>
        <v>2</v>
      </c>
      <c r="R52" s="164"/>
      <c r="S52" s="159"/>
      <c r="T52" s="160"/>
      <c r="U52" s="159"/>
      <c r="V52" s="159"/>
      <c r="W52" s="159"/>
      <c r="X52" s="159"/>
      <c r="Y52" s="159"/>
      <c r="Z52" s="159"/>
      <c r="AA52" s="159"/>
      <c r="AB52" s="164"/>
      <c r="AC52" s="159"/>
      <c r="AD52" s="160"/>
      <c r="AE52" s="159"/>
      <c r="AF52" s="159"/>
      <c r="AG52" s="159"/>
      <c r="AH52" s="159"/>
      <c r="AI52" s="159"/>
      <c r="AJ52" s="159"/>
      <c r="AK52" s="159"/>
      <c r="AL52" s="152">
        <f>AM52+AN52</f>
        <v>0</v>
      </c>
      <c r="AM52" s="154"/>
      <c r="AN52" s="151">
        <f t="shared" si="64"/>
        <v>0</v>
      </c>
      <c r="AO52" s="154"/>
      <c r="AP52" s="153"/>
      <c r="AQ52" s="154"/>
      <c r="AR52" s="154"/>
      <c r="AS52" s="154"/>
      <c r="AT52" s="154"/>
      <c r="AU52" s="154"/>
      <c r="AV52" s="152">
        <f t="shared" si="65"/>
        <v>82</v>
      </c>
      <c r="AW52" s="154">
        <v>10</v>
      </c>
      <c r="AX52" s="151">
        <f t="shared" si="66"/>
        <v>72</v>
      </c>
      <c r="AY52" s="154">
        <v>34</v>
      </c>
      <c r="AZ52" s="154">
        <v>22</v>
      </c>
      <c r="BA52" s="154">
        <v>14</v>
      </c>
      <c r="BB52" s="154"/>
      <c r="BC52" s="154"/>
      <c r="BD52" s="154"/>
      <c r="BE52" s="199">
        <v>2</v>
      </c>
      <c r="BF52" s="152">
        <f t="shared" si="67"/>
        <v>0</v>
      </c>
      <c r="BG52" s="154"/>
      <c r="BH52" s="151">
        <f t="shared" si="68"/>
        <v>0</v>
      </c>
      <c r="BI52" s="154"/>
      <c r="BJ52" s="153"/>
      <c r="BK52" s="154"/>
      <c r="BL52" s="154"/>
      <c r="BM52" s="154"/>
      <c r="BN52" s="154"/>
      <c r="BO52" s="154"/>
      <c r="BP52" s="152">
        <f t="shared" si="69"/>
        <v>0</v>
      </c>
      <c r="BQ52" s="154"/>
      <c r="BR52" s="151">
        <f t="shared" si="70"/>
        <v>0</v>
      </c>
      <c r="BS52" s="154"/>
      <c r="BT52" s="154"/>
      <c r="BU52" s="154"/>
      <c r="BV52" s="154"/>
      <c r="BW52" s="154"/>
      <c r="BX52" s="154"/>
      <c r="BY52" s="199"/>
      <c r="BZ52" s="152">
        <f t="shared" si="71"/>
        <v>0</v>
      </c>
      <c r="CA52" s="154"/>
      <c r="CB52" s="151">
        <f t="shared" si="72"/>
        <v>0</v>
      </c>
      <c r="CC52" s="154"/>
      <c r="CD52" s="153"/>
      <c r="CE52" s="154"/>
      <c r="CF52" s="154"/>
      <c r="CG52" s="154"/>
      <c r="CH52" s="154"/>
      <c r="CI52" s="154"/>
      <c r="CJ52" s="152">
        <f t="shared" si="73"/>
        <v>0</v>
      </c>
      <c r="CK52" s="154"/>
      <c r="CL52" s="151">
        <f t="shared" si="41"/>
        <v>0</v>
      </c>
      <c r="CM52" s="154"/>
      <c r="CN52" s="154"/>
      <c r="CO52" s="154"/>
      <c r="CP52" s="154"/>
      <c r="CQ52" s="154"/>
      <c r="CR52" s="154"/>
      <c r="CS52" s="199"/>
      <c r="CT52" s="46"/>
      <c r="CU52" s="50">
        <v>0</v>
      </c>
      <c r="CV52" s="49">
        <f t="shared" si="74"/>
        <v>82</v>
      </c>
    </row>
    <row r="53" spans="1:100" ht="13.5" customHeight="1" thickBot="1">
      <c r="A53" s="44"/>
      <c r="B53" s="23" t="s">
        <v>350</v>
      </c>
      <c r="C53" s="56" t="s">
        <v>409</v>
      </c>
      <c r="D53" s="192">
        <v>4</v>
      </c>
      <c r="E53" s="175"/>
      <c r="F53" s="175"/>
      <c r="G53" s="175"/>
      <c r="H53" s="201">
        <f t="shared" si="54"/>
        <v>86</v>
      </c>
      <c r="I53" s="201">
        <f t="shared" si="55"/>
        <v>10</v>
      </c>
      <c r="J53" s="201">
        <f t="shared" si="56"/>
        <v>76</v>
      </c>
      <c r="K53" s="201">
        <f t="shared" si="57"/>
        <v>42</v>
      </c>
      <c r="L53" s="201">
        <f t="shared" si="58"/>
        <v>28</v>
      </c>
      <c r="M53" s="201">
        <f t="shared" si="59"/>
        <v>0</v>
      </c>
      <c r="N53" s="201">
        <f t="shared" si="60"/>
        <v>0</v>
      </c>
      <c r="O53" s="201">
        <f t="shared" si="61"/>
        <v>0</v>
      </c>
      <c r="P53" s="201">
        <f t="shared" si="62"/>
        <v>2</v>
      </c>
      <c r="Q53" s="201">
        <f t="shared" si="63"/>
        <v>4</v>
      </c>
      <c r="R53" s="164"/>
      <c r="S53" s="159"/>
      <c r="T53" s="160"/>
      <c r="U53" s="159"/>
      <c r="V53" s="159"/>
      <c r="W53" s="159"/>
      <c r="X53" s="159"/>
      <c r="Y53" s="159"/>
      <c r="Z53" s="159"/>
      <c r="AA53" s="159"/>
      <c r="AB53" s="164"/>
      <c r="AC53" s="159"/>
      <c r="AD53" s="160"/>
      <c r="AE53" s="159"/>
      <c r="AF53" s="159"/>
      <c r="AG53" s="159"/>
      <c r="AH53" s="159"/>
      <c r="AI53" s="159"/>
      <c r="AJ53" s="159"/>
      <c r="AK53" s="159"/>
      <c r="AL53" s="196">
        <f t="shared" si="48"/>
        <v>0</v>
      </c>
      <c r="AM53" s="154"/>
      <c r="AN53" s="151">
        <f t="shared" si="64"/>
        <v>0</v>
      </c>
      <c r="AO53" s="154"/>
      <c r="AP53" s="154"/>
      <c r="AQ53" s="154"/>
      <c r="AR53" s="154"/>
      <c r="AS53" s="154"/>
      <c r="AT53" s="154"/>
      <c r="AU53" s="154"/>
      <c r="AV53" s="196">
        <f t="shared" si="65"/>
        <v>86</v>
      </c>
      <c r="AW53" s="231">
        <v>10</v>
      </c>
      <c r="AX53" s="151">
        <f t="shared" si="66"/>
        <v>76</v>
      </c>
      <c r="AY53" s="231">
        <v>42</v>
      </c>
      <c r="AZ53" s="231">
        <v>28</v>
      </c>
      <c r="BA53" s="231"/>
      <c r="BB53" s="231"/>
      <c r="BC53" s="231"/>
      <c r="BD53" s="231">
        <v>2</v>
      </c>
      <c r="BE53" s="199">
        <v>4</v>
      </c>
      <c r="BF53" s="196">
        <f t="shared" si="67"/>
        <v>0</v>
      </c>
      <c r="BG53" s="154"/>
      <c r="BH53" s="151">
        <f t="shared" si="68"/>
        <v>0</v>
      </c>
      <c r="BI53" s="154"/>
      <c r="BJ53" s="154"/>
      <c r="BK53" s="154"/>
      <c r="BL53" s="154"/>
      <c r="BM53" s="154"/>
      <c r="BN53" s="154"/>
      <c r="BO53" s="154"/>
      <c r="BP53" s="196">
        <f t="shared" si="69"/>
        <v>0</v>
      </c>
      <c r="BQ53" s="154"/>
      <c r="BR53" s="151">
        <f t="shared" si="70"/>
        <v>0</v>
      </c>
      <c r="BS53" s="154"/>
      <c r="BT53" s="154"/>
      <c r="BU53" s="154"/>
      <c r="BV53" s="154"/>
      <c r="BW53" s="154"/>
      <c r="BX53" s="154"/>
      <c r="BY53" s="154"/>
      <c r="BZ53" s="196">
        <f t="shared" si="71"/>
        <v>0</v>
      </c>
      <c r="CA53" s="154"/>
      <c r="CB53" s="151">
        <f t="shared" si="72"/>
        <v>0</v>
      </c>
      <c r="CC53" s="154"/>
      <c r="CD53" s="154"/>
      <c r="CE53" s="154"/>
      <c r="CF53" s="154"/>
      <c r="CG53" s="154"/>
      <c r="CH53" s="154"/>
      <c r="CI53" s="154"/>
      <c r="CJ53" s="196">
        <f t="shared" si="73"/>
        <v>0</v>
      </c>
      <c r="CK53" s="154"/>
      <c r="CL53" s="151">
        <f t="shared" si="41"/>
        <v>0</v>
      </c>
      <c r="CM53" s="154"/>
      <c r="CN53" s="154"/>
      <c r="CO53" s="154"/>
      <c r="CP53" s="154"/>
      <c r="CQ53" s="154"/>
      <c r="CR53" s="154"/>
      <c r="CS53" s="199"/>
      <c r="CT53" s="46"/>
      <c r="CU53" s="45">
        <v>0</v>
      </c>
      <c r="CV53" s="49">
        <f t="shared" si="74"/>
        <v>86</v>
      </c>
    </row>
    <row r="54" spans="1:100" ht="21.75" customHeight="1" thickBot="1">
      <c r="A54" s="44"/>
      <c r="B54" s="23" t="s">
        <v>518</v>
      </c>
      <c r="C54" s="56" t="s">
        <v>523</v>
      </c>
      <c r="D54" s="192"/>
      <c r="E54" s="175"/>
      <c r="F54" s="175">
        <v>8</v>
      </c>
      <c r="G54" s="175"/>
      <c r="H54" s="201">
        <f t="shared" ref="H54:Q54" si="75">AL54+AV54++BF54+BP54+BZ54+CJ54</f>
        <v>60</v>
      </c>
      <c r="I54" s="201">
        <f t="shared" si="75"/>
        <v>8</v>
      </c>
      <c r="J54" s="201">
        <f t="shared" si="75"/>
        <v>52</v>
      </c>
      <c r="K54" s="201">
        <f t="shared" si="75"/>
        <v>26</v>
      </c>
      <c r="L54" s="201">
        <f t="shared" si="75"/>
        <v>14</v>
      </c>
      <c r="M54" s="201">
        <f t="shared" si="75"/>
        <v>0</v>
      </c>
      <c r="N54" s="201">
        <f t="shared" si="75"/>
        <v>10</v>
      </c>
      <c r="O54" s="201">
        <f t="shared" si="75"/>
        <v>0</v>
      </c>
      <c r="P54" s="201">
        <f t="shared" si="75"/>
        <v>0</v>
      </c>
      <c r="Q54" s="201">
        <f t="shared" si="75"/>
        <v>2</v>
      </c>
      <c r="R54" s="164"/>
      <c r="S54" s="159"/>
      <c r="T54" s="160"/>
      <c r="U54" s="159"/>
      <c r="V54" s="159"/>
      <c r="W54" s="159"/>
      <c r="X54" s="159"/>
      <c r="Y54" s="159"/>
      <c r="Z54" s="159"/>
      <c r="AA54" s="159"/>
      <c r="AB54" s="164"/>
      <c r="AC54" s="159"/>
      <c r="AD54" s="160"/>
      <c r="AE54" s="159"/>
      <c r="AF54" s="159"/>
      <c r="AG54" s="159"/>
      <c r="AH54" s="159"/>
      <c r="AI54" s="159"/>
      <c r="AJ54" s="159"/>
      <c r="AK54" s="159"/>
      <c r="AL54" s="196">
        <f>AM54+AN54</f>
        <v>0</v>
      </c>
      <c r="AM54" s="154"/>
      <c r="AN54" s="151">
        <f>SUM(AO54:AU54)</f>
        <v>0</v>
      </c>
      <c r="AO54" s="154"/>
      <c r="AP54" s="154"/>
      <c r="AQ54" s="154"/>
      <c r="AR54" s="154"/>
      <c r="AS54" s="154"/>
      <c r="AT54" s="154"/>
      <c r="AU54" s="154"/>
      <c r="AV54" s="196">
        <f>AW54+AX54</f>
        <v>0</v>
      </c>
      <c r="AW54" s="231"/>
      <c r="AX54" s="151">
        <f>SUM(AY54:BE54)</f>
        <v>0</v>
      </c>
      <c r="AY54" s="231"/>
      <c r="AZ54" s="231"/>
      <c r="BA54" s="231"/>
      <c r="BB54" s="231"/>
      <c r="BC54" s="231"/>
      <c r="BD54" s="231"/>
      <c r="BE54" s="199"/>
      <c r="BF54" s="196">
        <f>BG54+BH54</f>
        <v>0</v>
      </c>
      <c r="BG54" s="154"/>
      <c r="BH54" s="151">
        <f>SUM(BI54:BO54)</f>
        <v>0</v>
      </c>
      <c r="BI54" s="154"/>
      <c r="BJ54" s="154"/>
      <c r="BK54" s="154"/>
      <c r="BL54" s="154"/>
      <c r="BM54" s="154"/>
      <c r="BN54" s="154"/>
      <c r="BO54" s="154"/>
      <c r="BP54" s="196">
        <f>BQ54+BR54</f>
        <v>0</v>
      </c>
      <c r="BQ54" s="154"/>
      <c r="BR54" s="151">
        <f>SUM(BS54:BY54)</f>
        <v>0</v>
      </c>
      <c r="BS54" s="154"/>
      <c r="BT54" s="154"/>
      <c r="BU54" s="154"/>
      <c r="BV54" s="154"/>
      <c r="BW54" s="154"/>
      <c r="BX54" s="154"/>
      <c r="BY54" s="154"/>
      <c r="BZ54" s="196">
        <f>CA54+CB54</f>
        <v>0</v>
      </c>
      <c r="CA54" s="154"/>
      <c r="CB54" s="151">
        <f>SUM(CC54:CI54)</f>
        <v>0</v>
      </c>
      <c r="CC54" s="154"/>
      <c r="CD54" s="154"/>
      <c r="CE54" s="154"/>
      <c r="CF54" s="154"/>
      <c r="CG54" s="154"/>
      <c r="CH54" s="154"/>
      <c r="CI54" s="154"/>
      <c r="CJ54" s="196">
        <f>CK54+CL54</f>
        <v>60</v>
      </c>
      <c r="CK54" s="154">
        <v>8</v>
      </c>
      <c r="CL54" s="151">
        <f>SUM(CM54:CS54)</f>
        <v>52</v>
      </c>
      <c r="CM54" s="154">
        <v>26</v>
      </c>
      <c r="CN54" s="154">
        <v>14</v>
      </c>
      <c r="CO54" s="154"/>
      <c r="CP54" s="154">
        <v>10</v>
      </c>
      <c r="CQ54" s="154"/>
      <c r="CR54" s="154"/>
      <c r="CS54" s="199">
        <v>2</v>
      </c>
      <c r="CT54" s="46"/>
      <c r="CU54" s="45">
        <v>0</v>
      </c>
      <c r="CV54" s="49">
        <f>H54-CU54</f>
        <v>60</v>
      </c>
    </row>
    <row r="55" spans="1:100" ht="36" customHeight="1" thickBot="1">
      <c r="A55" s="44"/>
      <c r="B55" s="23" t="s">
        <v>518</v>
      </c>
      <c r="C55" s="56" t="s">
        <v>519</v>
      </c>
      <c r="D55" s="192"/>
      <c r="E55" s="175"/>
      <c r="F55" s="175">
        <v>7</v>
      </c>
      <c r="G55" s="175"/>
      <c r="H55" s="201">
        <f t="shared" ref="H55:Q55" si="76">AL55+AV55++BF55+BP55+BZ55+CJ55</f>
        <v>68</v>
      </c>
      <c r="I55" s="201">
        <f t="shared" si="76"/>
        <v>14</v>
      </c>
      <c r="J55" s="201">
        <f t="shared" si="76"/>
        <v>54</v>
      </c>
      <c r="K55" s="201">
        <f t="shared" si="76"/>
        <v>26</v>
      </c>
      <c r="L55" s="201">
        <f t="shared" si="76"/>
        <v>20</v>
      </c>
      <c r="M55" s="201">
        <f t="shared" si="76"/>
        <v>0</v>
      </c>
      <c r="N55" s="201">
        <f t="shared" si="76"/>
        <v>6</v>
      </c>
      <c r="O55" s="201">
        <f t="shared" si="76"/>
        <v>0</v>
      </c>
      <c r="P55" s="201">
        <f t="shared" si="76"/>
        <v>0</v>
      </c>
      <c r="Q55" s="201">
        <f t="shared" si="76"/>
        <v>2</v>
      </c>
      <c r="R55" s="164"/>
      <c r="S55" s="159"/>
      <c r="T55" s="160"/>
      <c r="U55" s="159"/>
      <c r="V55" s="159"/>
      <c r="W55" s="159"/>
      <c r="X55" s="159"/>
      <c r="Y55" s="159"/>
      <c r="Z55" s="159"/>
      <c r="AA55" s="159"/>
      <c r="AB55" s="164"/>
      <c r="AC55" s="159"/>
      <c r="AD55" s="160"/>
      <c r="AE55" s="159"/>
      <c r="AF55" s="159"/>
      <c r="AG55" s="159"/>
      <c r="AH55" s="159"/>
      <c r="AI55" s="159"/>
      <c r="AJ55" s="159"/>
      <c r="AK55" s="159"/>
      <c r="AL55" s="196">
        <f>AM55+AN55</f>
        <v>0</v>
      </c>
      <c r="AM55" s="154"/>
      <c r="AN55" s="151">
        <f>SUM(AO55:AU55)</f>
        <v>0</v>
      </c>
      <c r="AO55" s="154"/>
      <c r="AP55" s="154"/>
      <c r="AQ55" s="154"/>
      <c r="AR55" s="154"/>
      <c r="AS55" s="154"/>
      <c r="AT55" s="154"/>
      <c r="AU55" s="154"/>
      <c r="AV55" s="196">
        <f>AW55+AX55</f>
        <v>0</v>
      </c>
      <c r="AW55" s="231"/>
      <c r="AX55" s="151">
        <f>SUM(AY55:BE55)</f>
        <v>0</v>
      </c>
      <c r="AY55" s="231"/>
      <c r="AZ55" s="231"/>
      <c r="BA55" s="231"/>
      <c r="BB55" s="231"/>
      <c r="BC55" s="231"/>
      <c r="BD55" s="231"/>
      <c r="BE55" s="199"/>
      <c r="BF55" s="196">
        <f>BG55+BH55</f>
        <v>0</v>
      </c>
      <c r="BG55" s="154"/>
      <c r="BH55" s="151">
        <f>SUM(BI55:BO55)</f>
        <v>0</v>
      </c>
      <c r="BI55" s="154"/>
      <c r="BJ55" s="154"/>
      <c r="BK55" s="154"/>
      <c r="BL55" s="154"/>
      <c r="BM55" s="154"/>
      <c r="BN55" s="154"/>
      <c r="BO55" s="154"/>
      <c r="BP55" s="196">
        <f>BQ55+BR55</f>
        <v>0</v>
      </c>
      <c r="BQ55" s="154"/>
      <c r="BR55" s="151">
        <f>SUM(BS55:BY55)</f>
        <v>0</v>
      </c>
      <c r="BS55" s="154"/>
      <c r="BT55" s="154"/>
      <c r="BU55" s="154"/>
      <c r="BV55" s="154"/>
      <c r="BW55" s="154"/>
      <c r="BX55" s="154"/>
      <c r="BY55" s="154"/>
      <c r="BZ55" s="196">
        <f>CA55+CB55</f>
        <v>68</v>
      </c>
      <c r="CA55" s="154">
        <v>14</v>
      </c>
      <c r="CB55" s="151">
        <f>SUM(CC55:CI55)</f>
        <v>54</v>
      </c>
      <c r="CC55" s="154">
        <v>26</v>
      </c>
      <c r="CD55" s="154">
        <v>20</v>
      </c>
      <c r="CE55" s="154"/>
      <c r="CF55" s="154">
        <v>6</v>
      </c>
      <c r="CG55" s="154"/>
      <c r="CH55" s="154"/>
      <c r="CI55" s="154">
        <v>2</v>
      </c>
      <c r="CJ55" s="196">
        <f>CK55+CL55</f>
        <v>0</v>
      </c>
      <c r="CK55" s="154"/>
      <c r="CL55" s="151">
        <f>SUM(CM55:CS55)</f>
        <v>0</v>
      </c>
      <c r="CM55" s="154"/>
      <c r="CN55" s="154"/>
      <c r="CO55" s="154"/>
      <c r="CP55" s="154"/>
      <c r="CQ55" s="154"/>
      <c r="CR55" s="154"/>
      <c r="CS55" s="199"/>
      <c r="CT55" s="46"/>
      <c r="CU55" s="45">
        <v>0</v>
      </c>
      <c r="CV55" s="49">
        <f>H55-CU55</f>
        <v>68</v>
      </c>
    </row>
    <row r="56" spans="1:100" s="43" customFormat="1" ht="13.5" customHeight="1" thickBot="1">
      <c r="A56" s="32"/>
      <c r="B56" s="39" t="s">
        <v>351</v>
      </c>
      <c r="C56" s="40" t="s">
        <v>160</v>
      </c>
      <c r="D56" s="202">
        <f>D57+D64+D71+D79</f>
        <v>4</v>
      </c>
      <c r="E56" s="202">
        <f>E57+E64+E71+E79</f>
        <v>0</v>
      </c>
      <c r="F56" s="202">
        <f>F57+F64+F71+F79</f>
        <v>16</v>
      </c>
      <c r="G56" s="202">
        <f>G57+G64+G71+G79</f>
        <v>1</v>
      </c>
      <c r="H56" s="202">
        <f>H57+H64+H71+H79</f>
        <v>912</v>
      </c>
      <c r="I56" s="202">
        <f t="shared" ref="I56:Q56" si="77">I57+I64+I71+I79</f>
        <v>132</v>
      </c>
      <c r="J56" s="202">
        <f t="shared" si="77"/>
        <v>780</v>
      </c>
      <c r="K56" s="202">
        <f t="shared" si="77"/>
        <v>396</v>
      </c>
      <c r="L56" s="202">
        <f t="shared" si="77"/>
        <v>294</v>
      </c>
      <c r="M56" s="202">
        <f t="shared" si="77"/>
        <v>52</v>
      </c>
      <c r="N56" s="202">
        <f t="shared" si="77"/>
        <v>0</v>
      </c>
      <c r="O56" s="202">
        <f t="shared" si="77"/>
        <v>20</v>
      </c>
      <c r="P56" s="202">
        <f t="shared" si="77"/>
        <v>0</v>
      </c>
      <c r="Q56" s="202">
        <f t="shared" si="77"/>
        <v>18</v>
      </c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  <c r="AL56" s="202">
        <f t="shared" ref="AL56:BQ56" si="78">AL57+AL64+AL71+AL79</f>
        <v>0</v>
      </c>
      <c r="AM56" s="202">
        <f t="shared" si="78"/>
        <v>0</v>
      </c>
      <c r="AN56" s="202">
        <f t="shared" si="78"/>
        <v>0</v>
      </c>
      <c r="AO56" s="202">
        <f t="shared" si="78"/>
        <v>0</v>
      </c>
      <c r="AP56" s="202">
        <f t="shared" si="78"/>
        <v>0</v>
      </c>
      <c r="AQ56" s="202">
        <f t="shared" si="78"/>
        <v>0</v>
      </c>
      <c r="AR56" s="202">
        <f t="shared" si="78"/>
        <v>0</v>
      </c>
      <c r="AS56" s="202">
        <f t="shared" si="78"/>
        <v>0</v>
      </c>
      <c r="AT56" s="202">
        <f t="shared" si="78"/>
        <v>0</v>
      </c>
      <c r="AU56" s="202">
        <f t="shared" si="78"/>
        <v>0</v>
      </c>
      <c r="AV56" s="202">
        <f t="shared" si="78"/>
        <v>208</v>
      </c>
      <c r="AW56" s="202">
        <f t="shared" si="78"/>
        <v>24</v>
      </c>
      <c r="AX56" s="202">
        <f t="shared" si="78"/>
        <v>184</v>
      </c>
      <c r="AY56" s="202">
        <f t="shared" si="78"/>
        <v>96</v>
      </c>
      <c r="AZ56" s="202">
        <f t="shared" si="78"/>
        <v>64</v>
      </c>
      <c r="BA56" s="202">
        <f t="shared" si="78"/>
        <v>20</v>
      </c>
      <c r="BB56" s="202">
        <f t="shared" si="78"/>
        <v>0</v>
      </c>
      <c r="BC56" s="202">
        <f t="shared" si="78"/>
        <v>0</v>
      </c>
      <c r="BD56" s="202">
        <f t="shared" si="78"/>
        <v>0</v>
      </c>
      <c r="BE56" s="202">
        <f t="shared" si="78"/>
        <v>4</v>
      </c>
      <c r="BF56" s="202">
        <f t="shared" si="78"/>
        <v>214</v>
      </c>
      <c r="BG56" s="202">
        <f t="shared" si="78"/>
        <v>30</v>
      </c>
      <c r="BH56" s="202">
        <f t="shared" si="78"/>
        <v>184</v>
      </c>
      <c r="BI56" s="202">
        <f t="shared" si="78"/>
        <v>88</v>
      </c>
      <c r="BJ56" s="202">
        <f t="shared" si="78"/>
        <v>74</v>
      </c>
      <c r="BK56" s="202">
        <f t="shared" si="78"/>
        <v>20</v>
      </c>
      <c r="BL56" s="202">
        <f t="shared" si="78"/>
        <v>0</v>
      </c>
      <c r="BM56" s="202">
        <f t="shared" si="78"/>
        <v>0</v>
      </c>
      <c r="BN56" s="202">
        <f t="shared" si="78"/>
        <v>0</v>
      </c>
      <c r="BO56" s="202">
        <f t="shared" si="78"/>
        <v>2</v>
      </c>
      <c r="BP56" s="202">
        <f t="shared" si="78"/>
        <v>250</v>
      </c>
      <c r="BQ56" s="202">
        <f t="shared" si="78"/>
        <v>36</v>
      </c>
      <c r="BR56" s="202">
        <f t="shared" ref="BR56:CS56" si="79">BR57+BR64+BR71+BR79</f>
        <v>214</v>
      </c>
      <c r="BS56" s="202">
        <f t="shared" si="79"/>
        <v>106</v>
      </c>
      <c r="BT56" s="202">
        <f t="shared" si="79"/>
        <v>90</v>
      </c>
      <c r="BU56" s="202">
        <f t="shared" si="79"/>
        <v>12</v>
      </c>
      <c r="BV56" s="202">
        <f t="shared" si="79"/>
        <v>0</v>
      </c>
      <c r="BW56" s="202">
        <f t="shared" si="79"/>
        <v>0</v>
      </c>
      <c r="BX56" s="202">
        <f t="shared" si="79"/>
        <v>0</v>
      </c>
      <c r="BY56" s="202">
        <f t="shared" si="79"/>
        <v>6</v>
      </c>
      <c r="BZ56" s="202">
        <f t="shared" si="79"/>
        <v>140</v>
      </c>
      <c r="CA56" s="202">
        <f t="shared" si="79"/>
        <v>24</v>
      </c>
      <c r="CB56" s="202">
        <f t="shared" si="79"/>
        <v>116</v>
      </c>
      <c r="CC56" s="202">
        <f t="shared" si="79"/>
        <v>66</v>
      </c>
      <c r="CD56" s="202">
        <f t="shared" si="79"/>
        <v>48</v>
      </c>
      <c r="CE56" s="202">
        <f t="shared" si="79"/>
        <v>0</v>
      </c>
      <c r="CF56" s="202">
        <f t="shared" si="79"/>
        <v>0</v>
      </c>
      <c r="CG56" s="202">
        <f t="shared" si="79"/>
        <v>0</v>
      </c>
      <c r="CH56" s="202">
        <f t="shared" si="79"/>
        <v>0</v>
      </c>
      <c r="CI56" s="202">
        <f t="shared" si="79"/>
        <v>2</v>
      </c>
      <c r="CJ56" s="202">
        <f t="shared" si="79"/>
        <v>100</v>
      </c>
      <c r="CK56" s="202">
        <f t="shared" si="79"/>
        <v>18</v>
      </c>
      <c r="CL56" s="202">
        <f t="shared" si="79"/>
        <v>82</v>
      </c>
      <c r="CM56" s="202">
        <f t="shared" si="79"/>
        <v>40</v>
      </c>
      <c r="CN56" s="202">
        <f t="shared" si="79"/>
        <v>18</v>
      </c>
      <c r="CO56" s="202">
        <f t="shared" si="79"/>
        <v>0</v>
      </c>
      <c r="CP56" s="202">
        <f t="shared" si="79"/>
        <v>0</v>
      </c>
      <c r="CQ56" s="202">
        <f t="shared" si="79"/>
        <v>20</v>
      </c>
      <c r="CR56" s="202">
        <f t="shared" si="79"/>
        <v>0</v>
      </c>
      <c r="CS56" s="202">
        <f t="shared" si="79"/>
        <v>4</v>
      </c>
      <c r="CT56" s="42"/>
      <c r="CU56" s="41">
        <v>1728</v>
      </c>
      <c r="CV56" s="54">
        <f>H63+H70+H78+H84-CU56</f>
        <v>44</v>
      </c>
    </row>
    <row r="57" spans="1:100" s="43" customFormat="1" ht="35.25" customHeight="1" thickBot="1">
      <c r="A57" s="32"/>
      <c r="B57" s="107" t="s">
        <v>80</v>
      </c>
      <c r="C57" s="109" t="s">
        <v>410</v>
      </c>
      <c r="D57" s="236">
        <v>1</v>
      </c>
      <c r="E57" s="237"/>
      <c r="F57" s="237">
        <v>4</v>
      </c>
      <c r="G57" s="237"/>
      <c r="H57" s="194">
        <f>SUM(H58:H59)</f>
        <v>208</v>
      </c>
      <c r="I57" s="194">
        <f t="shared" ref="I57:Q57" si="80">SUM(I58:I59)</f>
        <v>24</v>
      </c>
      <c r="J57" s="194">
        <f t="shared" si="80"/>
        <v>184</v>
      </c>
      <c r="K57" s="194">
        <f t="shared" si="80"/>
        <v>96</v>
      </c>
      <c r="L57" s="194">
        <f t="shared" si="80"/>
        <v>64</v>
      </c>
      <c r="M57" s="194">
        <f t="shared" si="80"/>
        <v>20</v>
      </c>
      <c r="N57" s="194">
        <f t="shared" si="80"/>
        <v>0</v>
      </c>
      <c r="O57" s="194">
        <f t="shared" si="80"/>
        <v>0</v>
      </c>
      <c r="P57" s="194">
        <f t="shared" si="80"/>
        <v>0</v>
      </c>
      <c r="Q57" s="194">
        <f t="shared" si="80"/>
        <v>4</v>
      </c>
      <c r="R57" s="161"/>
      <c r="S57" s="162"/>
      <c r="T57" s="162"/>
      <c r="U57" s="162"/>
      <c r="V57" s="162"/>
      <c r="W57" s="162"/>
      <c r="X57" s="162"/>
      <c r="Y57" s="162"/>
      <c r="Z57" s="162"/>
      <c r="AA57" s="162"/>
      <c r="AB57" s="161"/>
      <c r="AC57" s="162"/>
      <c r="AD57" s="162"/>
      <c r="AE57" s="162"/>
      <c r="AF57" s="162"/>
      <c r="AG57" s="162"/>
      <c r="AH57" s="162"/>
      <c r="AI57" s="162"/>
      <c r="AJ57" s="162"/>
      <c r="AK57" s="162"/>
      <c r="AL57" s="194">
        <f t="shared" ref="AL57:BQ57" si="81">SUM(AL58:AL59)</f>
        <v>0</v>
      </c>
      <c r="AM57" s="194">
        <f t="shared" si="81"/>
        <v>0</v>
      </c>
      <c r="AN57" s="194">
        <f t="shared" si="81"/>
        <v>0</v>
      </c>
      <c r="AO57" s="194">
        <f t="shared" si="81"/>
        <v>0</v>
      </c>
      <c r="AP57" s="194">
        <f t="shared" si="81"/>
        <v>0</v>
      </c>
      <c r="AQ57" s="194">
        <f t="shared" si="81"/>
        <v>0</v>
      </c>
      <c r="AR57" s="194">
        <f t="shared" si="81"/>
        <v>0</v>
      </c>
      <c r="AS57" s="194">
        <f t="shared" si="81"/>
        <v>0</v>
      </c>
      <c r="AT57" s="194">
        <f t="shared" si="81"/>
        <v>0</v>
      </c>
      <c r="AU57" s="194">
        <f t="shared" si="81"/>
        <v>0</v>
      </c>
      <c r="AV57" s="194">
        <f t="shared" si="81"/>
        <v>208</v>
      </c>
      <c r="AW57" s="194">
        <f t="shared" si="81"/>
        <v>24</v>
      </c>
      <c r="AX57" s="194">
        <f t="shared" si="81"/>
        <v>184</v>
      </c>
      <c r="AY57" s="194">
        <f t="shared" si="81"/>
        <v>96</v>
      </c>
      <c r="AZ57" s="194">
        <f t="shared" si="81"/>
        <v>64</v>
      </c>
      <c r="BA57" s="194">
        <f t="shared" si="81"/>
        <v>20</v>
      </c>
      <c r="BB57" s="194">
        <f t="shared" si="81"/>
        <v>0</v>
      </c>
      <c r="BC57" s="194">
        <f t="shared" si="81"/>
        <v>0</v>
      </c>
      <c r="BD57" s="194">
        <f t="shared" si="81"/>
        <v>0</v>
      </c>
      <c r="BE57" s="194">
        <f t="shared" si="81"/>
        <v>4</v>
      </c>
      <c r="BF57" s="194">
        <f t="shared" si="81"/>
        <v>0</v>
      </c>
      <c r="BG57" s="194">
        <f t="shared" si="81"/>
        <v>0</v>
      </c>
      <c r="BH57" s="194">
        <f t="shared" si="81"/>
        <v>0</v>
      </c>
      <c r="BI57" s="194">
        <f t="shared" si="81"/>
        <v>0</v>
      </c>
      <c r="BJ57" s="194">
        <f t="shared" si="81"/>
        <v>0</v>
      </c>
      <c r="BK57" s="194">
        <f t="shared" si="81"/>
        <v>0</v>
      </c>
      <c r="BL57" s="194">
        <f t="shared" si="81"/>
        <v>0</v>
      </c>
      <c r="BM57" s="194">
        <f t="shared" si="81"/>
        <v>0</v>
      </c>
      <c r="BN57" s="194">
        <f t="shared" si="81"/>
        <v>0</v>
      </c>
      <c r="BO57" s="194">
        <f t="shared" si="81"/>
        <v>0</v>
      </c>
      <c r="BP57" s="194">
        <f t="shared" si="81"/>
        <v>0</v>
      </c>
      <c r="BQ57" s="194">
        <f t="shared" si="81"/>
        <v>0</v>
      </c>
      <c r="BR57" s="194">
        <f t="shared" ref="BR57:CS57" si="82">SUM(BR58:BR59)</f>
        <v>0</v>
      </c>
      <c r="BS57" s="194">
        <f t="shared" si="82"/>
        <v>0</v>
      </c>
      <c r="BT57" s="194">
        <f t="shared" si="82"/>
        <v>0</v>
      </c>
      <c r="BU57" s="194">
        <f t="shared" si="82"/>
        <v>0</v>
      </c>
      <c r="BV57" s="194">
        <f t="shared" si="82"/>
        <v>0</v>
      </c>
      <c r="BW57" s="194">
        <f t="shared" si="82"/>
        <v>0</v>
      </c>
      <c r="BX57" s="194">
        <f t="shared" si="82"/>
        <v>0</v>
      </c>
      <c r="BY57" s="194">
        <f t="shared" si="82"/>
        <v>0</v>
      </c>
      <c r="BZ57" s="194">
        <f t="shared" si="82"/>
        <v>0</v>
      </c>
      <c r="CA57" s="194">
        <f t="shared" si="82"/>
        <v>0</v>
      </c>
      <c r="CB57" s="194">
        <f t="shared" si="82"/>
        <v>0</v>
      </c>
      <c r="CC57" s="194">
        <f t="shared" si="82"/>
        <v>0</v>
      </c>
      <c r="CD57" s="194">
        <f t="shared" si="82"/>
        <v>0</v>
      </c>
      <c r="CE57" s="194">
        <f t="shared" si="82"/>
        <v>0</v>
      </c>
      <c r="CF57" s="194">
        <f t="shared" si="82"/>
        <v>0</v>
      </c>
      <c r="CG57" s="194">
        <f t="shared" si="82"/>
        <v>0</v>
      </c>
      <c r="CH57" s="194">
        <f t="shared" si="82"/>
        <v>0</v>
      </c>
      <c r="CI57" s="194">
        <f t="shared" si="82"/>
        <v>0</v>
      </c>
      <c r="CJ57" s="194">
        <f t="shared" si="82"/>
        <v>0</v>
      </c>
      <c r="CK57" s="194">
        <f t="shared" si="82"/>
        <v>0</v>
      </c>
      <c r="CL57" s="194">
        <f t="shared" si="82"/>
        <v>0</v>
      </c>
      <c r="CM57" s="194">
        <f t="shared" si="82"/>
        <v>0</v>
      </c>
      <c r="CN57" s="194">
        <f t="shared" si="82"/>
        <v>0</v>
      </c>
      <c r="CO57" s="194">
        <f t="shared" si="82"/>
        <v>0</v>
      </c>
      <c r="CP57" s="194">
        <f t="shared" si="82"/>
        <v>0</v>
      </c>
      <c r="CQ57" s="194">
        <f t="shared" si="82"/>
        <v>0</v>
      </c>
      <c r="CR57" s="194">
        <f t="shared" si="82"/>
        <v>0</v>
      </c>
      <c r="CS57" s="194">
        <f t="shared" si="82"/>
        <v>0</v>
      </c>
      <c r="CT57" s="42"/>
      <c r="CU57" s="57">
        <v>332</v>
      </c>
      <c r="CV57" s="54">
        <f>H63-CU57</f>
        <v>64</v>
      </c>
    </row>
    <row r="58" spans="1:100" ht="34.5" customHeight="1" thickBot="1">
      <c r="A58" s="44"/>
      <c r="B58" s="23" t="s">
        <v>81</v>
      </c>
      <c r="C58" s="12" t="s">
        <v>411</v>
      </c>
      <c r="D58" s="192"/>
      <c r="E58" s="175"/>
      <c r="F58" s="175" t="s">
        <v>429</v>
      </c>
      <c r="G58" s="175"/>
      <c r="H58" s="201">
        <f t="shared" ref="H58:Q59" si="83">AL58+AV58++BF58+BP58+BZ58+CJ58</f>
        <v>104</v>
      </c>
      <c r="I58" s="201">
        <f t="shared" si="83"/>
        <v>12</v>
      </c>
      <c r="J58" s="201">
        <f t="shared" si="83"/>
        <v>92</v>
      </c>
      <c r="K58" s="201">
        <f t="shared" si="83"/>
        <v>48</v>
      </c>
      <c r="L58" s="201">
        <f t="shared" si="83"/>
        <v>32</v>
      </c>
      <c r="M58" s="201">
        <f t="shared" si="83"/>
        <v>10</v>
      </c>
      <c r="N58" s="201">
        <f t="shared" si="83"/>
        <v>0</v>
      </c>
      <c r="O58" s="201">
        <f t="shared" si="83"/>
        <v>0</v>
      </c>
      <c r="P58" s="201">
        <f t="shared" si="83"/>
        <v>0</v>
      </c>
      <c r="Q58" s="201">
        <f t="shared" si="83"/>
        <v>2</v>
      </c>
      <c r="R58" s="164"/>
      <c r="S58" s="159"/>
      <c r="T58" s="160"/>
      <c r="U58" s="159"/>
      <c r="V58" s="159"/>
      <c r="W58" s="159"/>
      <c r="X58" s="159"/>
      <c r="Y58" s="159"/>
      <c r="Z58" s="159"/>
      <c r="AA58" s="159"/>
      <c r="AB58" s="164"/>
      <c r="AC58" s="159"/>
      <c r="AD58" s="160"/>
      <c r="AE58" s="159"/>
      <c r="AF58" s="159"/>
      <c r="AG58" s="159"/>
      <c r="AH58" s="159"/>
      <c r="AI58" s="159"/>
      <c r="AJ58" s="159"/>
      <c r="AK58" s="159"/>
      <c r="AL58" s="152">
        <f>AM58+AN58</f>
        <v>0</v>
      </c>
      <c r="AM58" s="154"/>
      <c r="AN58" s="151">
        <f>SUM(AO58:AU58)</f>
        <v>0</v>
      </c>
      <c r="AO58" s="154"/>
      <c r="AP58" s="154"/>
      <c r="AQ58" s="154"/>
      <c r="AR58" s="154"/>
      <c r="AS58" s="154"/>
      <c r="AT58" s="154"/>
      <c r="AU58" s="154"/>
      <c r="AV58" s="152">
        <f>AW58+AX58</f>
        <v>104</v>
      </c>
      <c r="AW58" s="154">
        <v>12</v>
      </c>
      <c r="AX58" s="151">
        <f>SUM(AY58:BE58)</f>
        <v>92</v>
      </c>
      <c r="AY58" s="154">
        <v>48</v>
      </c>
      <c r="AZ58" s="154">
        <v>32</v>
      </c>
      <c r="BA58" s="154">
        <v>10</v>
      </c>
      <c r="BB58" s="154"/>
      <c r="BC58" s="154"/>
      <c r="BD58" s="154"/>
      <c r="BE58" s="154">
        <v>2</v>
      </c>
      <c r="BF58" s="152">
        <f>BG58+BH58</f>
        <v>0</v>
      </c>
      <c r="BG58" s="154"/>
      <c r="BH58" s="151">
        <f>SUM(BI58:BO58)</f>
        <v>0</v>
      </c>
      <c r="BI58" s="154"/>
      <c r="BJ58" s="154"/>
      <c r="BK58" s="154"/>
      <c r="BL58" s="154"/>
      <c r="BM58" s="154"/>
      <c r="BN58" s="154"/>
      <c r="BO58" s="154"/>
      <c r="BP58" s="152">
        <f>BQ58+BR58</f>
        <v>0</v>
      </c>
      <c r="BQ58" s="154"/>
      <c r="BR58" s="151">
        <f>SUM(BS58:BY58)</f>
        <v>0</v>
      </c>
      <c r="BS58" s="154"/>
      <c r="BT58" s="154"/>
      <c r="BU58" s="154"/>
      <c r="BV58" s="154"/>
      <c r="BW58" s="154"/>
      <c r="BX58" s="154"/>
      <c r="BY58" s="154"/>
      <c r="BZ58" s="152">
        <f>CA58+CB58</f>
        <v>0</v>
      </c>
      <c r="CA58" s="154"/>
      <c r="CB58" s="151">
        <f>SUM(CC58:CI58)</f>
        <v>0</v>
      </c>
      <c r="CC58" s="154"/>
      <c r="CD58" s="154"/>
      <c r="CE58" s="154"/>
      <c r="CF58" s="154"/>
      <c r="CG58" s="154"/>
      <c r="CH58" s="154"/>
      <c r="CI58" s="154"/>
      <c r="CJ58" s="152">
        <f>CK58+CL58</f>
        <v>0</v>
      </c>
      <c r="CK58" s="154"/>
      <c r="CL58" s="151">
        <f>SUM(CM58:CS58)</f>
        <v>0</v>
      </c>
      <c r="CM58" s="154"/>
      <c r="CN58" s="154"/>
      <c r="CO58" s="154"/>
      <c r="CP58" s="154"/>
      <c r="CQ58" s="154"/>
      <c r="CR58" s="154"/>
      <c r="CS58" s="154"/>
      <c r="CT58" s="46"/>
      <c r="CU58" s="50">
        <v>76</v>
      </c>
      <c r="CV58" s="59">
        <f>H58-CU58</f>
        <v>28</v>
      </c>
    </row>
    <row r="59" spans="1:100" ht="34.5" customHeight="1" thickBot="1">
      <c r="A59" s="44"/>
      <c r="B59" s="23" t="s">
        <v>303</v>
      </c>
      <c r="C59" s="12" t="s">
        <v>412</v>
      </c>
      <c r="D59" s="192"/>
      <c r="E59" s="175"/>
      <c r="F59" s="175" t="s">
        <v>429</v>
      </c>
      <c r="G59" s="209"/>
      <c r="H59" s="201">
        <f t="shared" si="83"/>
        <v>104</v>
      </c>
      <c r="I59" s="201">
        <f t="shared" si="83"/>
        <v>12</v>
      </c>
      <c r="J59" s="201">
        <f t="shared" si="83"/>
        <v>92</v>
      </c>
      <c r="K59" s="201">
        <f t="shared" si="83"/>
        <v>48</v>
      </c>
      <c r="L59" s="201">
        <f t="shared" si="83"/>
        <v>32</v>
      </c>
      <c r="M59" s="201">
        <f t="shared" si="83"/>
        <v>10</v>
      </c>
      <c r="N59" s="201">
        <f t="shared" si="83"/>
        <v>0</v>
      </c>
      <c r="O59" s="201">
        <f t="shared" si="83"/>
        <v>0</v>
      </c>
      <c r="P59" s="201">
        <f t="shared" si="83"/>
        <v>0</v>
      </c>
      <c r="Q59" s="201">
        <f t="shared" si="83"/>
        <v>2</v>
      </c>
      <c r="R59" s="164"/>
      <c r="S59" s="159"/>
      <c r="T59" s="160"/>
      <c r="U59" s="159"/>
      <c r="V59" s="159"/>
      <c r="W59" s="159"/>
      <c r="X59" s="159"/>
      <c r="Y59" s="159"/>
      <c r="Z59" s="159"/>
      <c r="AA59" s="159"/>
      <c r="AB59" s="164"/>
      <c r="AC59" s="159"/>
      <c r="AD59" s="160"/>
      <c r="AE59" s="159"/>
      <c r="AF59" s="159"/>
      <c r="AG59" s="159"/>
      <c r="AH59" s="159"/>
      <c r="AI59" s="159"/>
      <c r="AJ59" s="159"/>
      <c r="AK59" s="159"/>
      <c r="AL59" s="152">
        <f>AM59+AN59</f>
        <v>0</v>
      </c>
      <c r="AM59" s="154"/>
      <c r="AN59" s="151">
        <f>SUM(AO59:AU59)</f>
        <v>0</v>
      </c>
      <c r="AO59" s="154"/>
      <c r="AP59" s="154"/>
      <c r="AQ59" s="154"/>
      <c r="AR59" s="154"/>
      <c r="AS59" s="154"/>
      <c r="AT59" s="154"/>
      <c r="AU59" s="154"/>
      <c r="AV59" s="152">
        <f>AW59+AX59</f>
        <v>104</v>
      </c>
      <c r="AW59" s="154">
        <v>12</v>
      </c>
      <c r="AX59" s="151">
        <f>SUM(AY59:BE59)</f>
        <v>92</v>
      </c>
      <c r="AY59" s="154">
        <v>48</v>
      </c>
      <c r="AZ59" s="154">
        <v>32</v>
      </c>
      <c r="BA59" s="154">
        <v>10</v>
      </c>
      <c r="BB59" s="154"/>
      <c r="BC59" s="154"/>
      <c r="BD59" s="154"/>
      <c r="BE59" s="154">
        <v>2</v>
      </c>
      <c r="BF59" s="152">
        <f>BG59+BH59</f>
        <v>0</v>
      </c>
      <c r="BG59" s="154"/>
      <c r="BH59" s="151">
        <f>SUM(BI59:BO59)</f>
        <v>0</v>
      </c>
      <c r="BI59" s="154"/>
      <c r="BJ59" s="154"/>
      <c r="BK59" s="154"/>
      <c r="BL59" s="154"/>
      <c r="BM59" s="154"/>
      <c r="BN59" s="154"/>
      <c r="BO59" s="154"/>
      <c r="BP59" s="152">
        <f>BQ59+BR59</f>
        <v>0</v>
      </c>
      <c r="BQ59" s="154"/>
      <c r="BR59" s="151">
        <f>SUM(BS59:BY59)</f>
        <v>0</v>
      </c>
      <c r="BS59" s="154"/>
      <c r="BT59" s="154"/>
      <c r="BU59" s="154"/>
      <c r="BV59" s="154"/>
      <c r="BW59" s="154"/>
      <c r="BX59" s="154"/>
      <c r="BY59" s="154"/>
      <c r="BZ59" s="152">
        <f>CA59+CB59</f>
        <v>0</v>
      </c>
      <c r="CA59" s="154"/>
      <c r="CB59" s="151">
        <f>SUM(CC59:CI59)</f>
        <v>0</v>
      </c>
      <c r="CC59" s="154"/>
      <c r="CD59" s="154"/>
      <c r="CE59" s="154"/>
      <c r="CF59" s="154"/>
      <c r="CG59" s="154"/>
      <c r="CH59" s="154"/>
      <c r="CI59" s="154"/>
      <c r="CJ59" s="152">
        <f>CK59+CL59</f>
        <v>0</v>
      </c>
      <c r="CK59" s="154"/>
      <c r="CL59" s="151">
        <f>SUM(CM59:CS59)</f>
        <v>0</v>
      </c>
      <c r="CM59" s="154"/>
      <c r="CN59" s="154"/>
      <c r="CO59" s="154"/>
      <c r="CP59" s="154"/>
      <c r="CQ59" s="154"/>
      <c r="CR59" s="154"/>
      <c r="CS59" s="154"/>
      <c r="CT59" s="46"/>
      <c r="CU59" s="50">
        <v>76</v>
      </c>
      <c r="CV59" s="59">
        <f>H59-CU59</f>
        <v>28</v>
      </c>
    </row>
    <row r="60" spans="1:100" ht="13.5" customHeight="1" thickBot="1">
      <c r="A60" s="44"/>
      <c r="B60" s="23" t="s">
        <v>352</v>
      </c>
      <c r="C60" s="12" t="s">
        <v>49</v>
      </c>
      <c r="D60" s="192"/>
      <c r="E60" s="175"/>
      <c r="F60" s="175" t="s">
        <v>12</v>
      </c>
      <c r="G60" s="192"/>
      <c r="H60" s="201">
        <f>AL60+AV60++BF60+BP60+BZ60+CJ60</f>
        <v>72</v>
      </c>
      <c r="I60" s="20"/>
      <c r="J60" s="201">
        <f>AN60+AX60++BH60+BR60+CB60+CL60</f>
        <v>72</v>
      </c>
      <c r="K60" s="20" t="s">
        <v>304</v>
      </c>
      <c r="L60" s="20">
        <v>2</v>
      </c>
      <c r="M60" s="61"/>
      <c r="N60" s="62"/>
      <c r="O60" s="63"/>
      <c r="P60" s="63"/>
      <c r="Q60" s="203">
        <v>2</v>
      </c>
      <c r="R60" s="166" t="s">
        <v>162</v>
      </c>
      <c r="S60" s="160"/>
      <c r="T60" s="160"/>
      <c r="U60" s="167" t="s">
        <v>304</v>
      </c>
      <c r="V60" s="159"/>
      <c r="W60" s="316"/>
      <c r="X60" s="316"/>
      <c r="Y60" s="316"/>
      <c r="Z60" s="316"/>
      <c r="AA60" s="316"/>
      <c r="AB60" s="166" t="s">
        <v>162</v>
      </c>
      <c r="AC60" s="160"/>
      <c r="AD60" s="160"/>
      <c r="AE60" s="167" t="s">
        <v>304</v>
      </c>
      <c r="AF60" s="159"/>
      <c r="AG60" s="316"/>
      <c r="AH60" s="316"/>
      <c r="AI60" s="316"/>
      <c r="AJ60" s="316"/>
      <c r="AK60" s="316"/>
      <c r="AL60" s="154"/>
      <c r="AM60" s="154"/>
      <c r="AN60" s="154"/>
      <c r="AO60" s="216" t="s">
        <v>304</v>
      </c>
      <c r="AP60" s="154"/>
      <c r="AQ60" s="317"/>
      <c r="AR60" s="317"/>
      <c r="AS60" s="317"/>
      <c r="AT60" s="317"/>
      <c r="AU60" s="317"/>
      <c r="AV60" s="192">
        <v>72</v>
      </c>
      <c r="AW60" s="154"/>
      <c r="AX60" s="155">
        <v>72</v>
      </c>
      <c r="AY60" s="216" t="s">
        <v>304</v>
      </c>
      <c r="AZ60" s="154">
        <v>2</v>
      </c>
      <c r="BA60" s="226"/>
      <c r="BB60" s="226"/>
      <c r="BC60" s="226"/>
      <c r="BD60" s="218"/>
      <c r="BE60" s="205">
        <v>2</v>
      </c>
      <c r="BF60" s="192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4" t="s">
        <v>304</v>
      </c>
      <c r="BT60" s="154"/>
      <c r="BU60" s="154"/>
      <c r="BV60" s="154"/>
      <c r="BW60" s="154"/>
      <c r="BX60" s="154"/>
      <c r="BY60" s="227"/>
      <c r="BZ60" s="228"/>
      <c r="CA60" s="154"/>
      <c r="CB60" s="154"/>
      <c r="CC60" s="154" t="s">
        <v>304</v>
      </c>
      <c r="CD60" s="154"/>
      <c r="CE60" s="154"/>
      <c r="CF60" s="154"/>
      <c r="CG60" s="154"/>
      <c r="CH60" s="154"/>
      <c r="CI60" s="227"/>
      <c r="CJ60" s="228"/>
      <c r="CK60" s="154"/>
      <c r="CL60" s="154"/>
      <c r="CM60" s="154" t="s">
        <v>304</v>
      </c>
      <c r="CN60" s="154"/>
      <c r="CO60" s="154"/>
      <c r="CP60" s="154"/>
      <c r="CQ60" s="154"/>
      <c r="CR60" s="154"/>
      <c r="CS60" s="154"/>
      <c r="CT60" s="46"/>
      <c r="CU60" s="64">
        <v>72</v>
      </c>
      <c r="CV60" s="59">
        <f>H60-CU60</f>
        <v>0</v>
      </c>
    </row>
    <row r="61" spans="1:100" ht="21.75" thickBot="1">
      <c r="A61" s="44"/>
      <c r="B61" s="23" t="s">
        <v>53</v>
      </c>
      <c r="C61" s="12" t="s">
        <v>52</v>
      </c>
      <c r="D61" s="192"/>
      <c r="E61" s="175"/>
      <c r="F61" s="175">
        <v>4</v>
      </c>
      <c r="G61" s="192"/>
      <c r="H61" s="201">
        <f>AL61+AV61++BF61+BP61+BZ61+CJ61</f>
        <v>108</v>
      </c>
      <c r="I61" s="20"/>
      <c r="J61" s="201">
        <f>AN61+AX61++BH61+BR61+CB61+CL61</f>
        <v>108</v>
      </c>
      <c r="K61" s="20" t="s">
        <v>304</v>
      </c>
      <c r="L61" s="20">
        <v>3</v>
      </c>
      <c r="M61" s="61"/>
      <c r="N61" s="62"/>
      <c r="O61" s="63"/>
      <c r="P61" s="63"/>
      <c r="Q61" s="203">
        <v>2</v>
      </c>
      <c r="R61" s="166" t="s">
        <v>162</v>
      </c>
      <c r="S61" s="160"/>
      <c r="T61" s="160"/>
      <c r="U61" s="167" t="s">
        <v>304</v>
      </c>
      <c r="V61" s="159"/>
      <c r="W61" s="316"/>
      <c r="X61" s="316"/>
      <c r="Y61" s="316"/>
      <c r="Z61" s="316"/>
      <c r="AA61" s="316"/>
      <c r="AB61" s="166" t="s">
        <v>162</v>
      </c>
      <c r="AC61" s="160"/>
      <c r="AD61" s="160"/>
      <c r="AE61" s="167" t="s">
        <v>304</v>
      </c>
      <c r="AF61" s="159"/>
      <c r="AG61" s="316"/>
      <c r="AH61" s="316"/>
      <c r="AI61" s="316"/>
      <c r="AJ61" s="316"/>
      <c r="AK61" s="316"/>
      <c r="AL61" s="154"/>
      <c r="AM61" s="154"/>
      <c r="AN61" s="154"/>
      <c r="AO61" s="216" t="s">
        <v>304</v>
      </c>
      <c r="AP61" s="154"/>
      <c r="AQ61" s="317"/>
      <c r="AR61" s="317"/>
      <c r="AS61" s="317"/>
      <c r="AT61" s="317"/>
      <c r="AU61" s="317"/>
      <c r="AV61" s="154">
        <v>108</v>
      </c>
      <c r="AW61" s="154"/>
      <c r="AX61" s="155">
        <v>108</v>
      </c>
      <c r="AY61" s="216" t="s">
        <v>304</v>
      </c>
      <c r="AZ61" s="154">
        <v>3</v>
      </c>
      <c r="BA61" s="226"/>
      <c r="BB61" s="226"/>
      <c r="BC61" s="226"/>
      <c r="BD61" s="217"/>
      <c r="BE61" s="206">
        <v>2</v>
      </c>
      <c r="BF61" s="192"/>
      <c r="BG61" s="154"/>
      <c r="BH61" s="154"/>
      <c r="BI61" s="154"/>
      <c r="BJ61" s="154"/>
      <c r="BK61" s="154"/>
      <c r="BL61" s="154"/>
      <c r="BM61" s="154"/>
      <c r="BN61" s="154"/>
      <c r="BO61" s="154"/>
      <c r="BP61" s="154"/>
      <c r="BQ61" s="154"/>
      <c r="BR61" s="154"/>
      <c r="BS61" s="154" t="s">
        <v>304</v>
      </c>
      <c r="BT61" s="154"/>
      <c r="BU61" s="154"/>
      <c r="BV61" s="154"/>
      <c r="BW61" s="154"/>
      <c r="BX61" s="154"/>
      <c r="BY61" s="227"/>
      <c r="BZ61" s="228"/>
      <c r="CA61" s="154"/>
      <c r="CB61" s="154"/>
      <c r="CC61" s="154" t="s">
        <v>304</v>
      </c>
      <c r="CD61" s="154"/>
      <c r="CE61" s="154"/>
      <c r="CF61" s="154"/>
      <c r="CG61" s="154"/>
      <c r="CH61" s="154"/>
      <c r="CI61" s="227"/>
      <c r="CJ61" s="228"/>
      <c r="CK61" s="154"/>
      <c r="CL61" s="154"/>
      <c r="CM61" s="154" t="s">
        <v>304</v>
      </c>
      <c r="CN61" s="154"/>
      <c r="CO61" s="154"/>
      <c r="CP61" s="154"/>
      <c r="CQ61" s="154"/>
      <c r="CR61" s="154"/>
      <c r="CS61" s="154"/>
      <c r="CT61" s="46"/>
      <c r="CU61" s="65">
        <v>108</v>
      </c>
      <c r="CV61" s="59">
        <f>H61-CU61</f>
        <v>0</v>
      </c>
    </row>
    <row r="62" spans="1:100" ht="13.5" customHeight="1" thickBot="1">
      <c r="A62" s="66"/>
      <c r="B62" s="23" t="s">
        <v>353</v>
      </c>
      <c r="C62" s="67" t="s">
        <v>354</v>
      </c>
      <c r="D62" s="154">
        <v>4</v>
      </c>
      <c r="E62" s="154"/>
      <c r="F62" s="154"/>
      <c r="G62" s="238"/>
      <c r="H62" s="201">
        <f>AL62+AV62++BF62+BP62+BZ62+CJ62</f>
        <v>8</v>
      </c>
      <c r="I62" s="53"/>
      <c r="J62" s="201">
        <f>AN62+AX62++BH62+BR62+CB62+CL62</f>
        <v>8</v>
      </c>
      <c r="K62" s="20"/>
      <c r="L62" s="20"/>
      <c r="M62" s="20"/>
      <c r="N62" s="20"/>
      <c r="O62" s="20"/>
      <c r="P62" s="204">
        <v>2</v>
      </c>
      <c r="Q62" s="204">
        <v>6</v>
      </c>
      <c r="R62" s="160"/>
      <c r="S62" s="160"/>
      <c r="T62" s="160"/>
      <c r="U62" s="160"/>
      <c r="V62" s="160"/>
      <c r="W62" s="160"/>
      <c r="X62" s="160"/>
      <c r="Y62" s="160"/>
      <c r="Z62" s="160"/>
      <c r="AA62" s="159"/>
      <c r="AB62" s="160"/>
      <c r="AC62" s="160"/>
      <c r="AD62" s="160"/>
      <c r="AE62" s="160"/>
      <c r="AF62" s="160"/>
      <c r="AG62" s="160"/>
      <c r="AH62" s="160"/>
      <c r="AI62" s="160"/>
      <c r="AJ62" s="160"/>
      <c r="AK62" s="159"/>
      <c r="AL62" s="154"/>
      <c r="AM62" s="154"/>
      <c r="AN62" s="154"/>
      <c r="AO62" s="155"/>
      <c r="AP62" s="155"/>
      <c r="AQ62" s="155"/>
      <c r="AR62" s="155"/>
      <c r="AS62" s="155"/>
      <c r="AT62" s="155"/>
      <c r="AU62" s="222"/>
      <c r="AV62" s="154">
        <v>8</v>
      </c>
      <c r="AW62" s="154"/>
      <c r="AX62" s="155">
        <v>8</v>
      </c>
      <c r="AY62" s="155"/>
      <c r="AZ62" s="155"/>
      <c r="BA62" s="155"/>
      <c r="BB62" s="155"/>
      <c r="BC62" s="155"/>
      <c r="BD62" s="225">
        <v>2</v>
      </c>
      <c r="BE62" s="207">
        <v>6</v>
      </c>
      <c r="BF62" s="199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4"/>
      <c r="BT62" s="154"/>
      <c r="BU62" s="154"/>
      <c r="BV62" s="154"/>
      <c r="BW62" s="154"/>
      <c r="BX62" s="154"/>
      <c r="BY62" s="227"/>
      <c r="BZ62" s="228"/>
      <c r="CA62" s="154"/>
      <c r="CB62" s="154"/>
      <c r="CC62" s="154"/>
      <c r="CD62" s="154"/>
      <c r="CE62" s="154"/>
      <c r="CF62" s="154"/>
      <c r="CG62" s="154"/>
      <c r="CH62" s="154"/>
      <c r="CI62" s="227"/>
      <c r="CJ62" s="228"/>
      <c r="CK62" s="154"/>
      <c r="CL62" s="154"/>
      <c r="CM62" s="154"/>
      <c r="CN62" s="154"/>
      <c r="CO62" s="154"/>
      <c r="CP62" s="154"/>
      <c r="CQ62" s="154"/>
      <c r="CR62" s="154"/>
      <c r="CS62" s="154"/>
      <c r="CT62" s="55"/>
      <c r="CU62" s="47"/>
      <c r="CV62" s="59">
        <f>H62-CU62</f>
        <v>8</v>
      </c>
    </row>
    <row r="63" spans="1:100" s="43" customFormat="1" ht="13.5" customHeight="1" thickBot="1">
      <c r="A63" s="32"/>
      <c r="B63" s="68"/>
      <c r="C63" s="69" t="s">
        <v>355</v>
      </c>
      <c r="D63" s="239"/>
      <c r="E63" s="239"/>
      <c r="F63" s="239"/>
      <c r="G63" s="239"/>
      <c r="H63" s="208">
        <f>H57+H60+H61+H62</f>
        <v>396</v>
      </c>
      <c r="I63" s="70"/>
      <c r="J63" s="208">
        <f>J57+J60+J61+J62</f>
        <v>372</v>
      </c>
      <c r="K63" s="71"/>
      <c r="L63" s="71"/>
      <c r="M63" s="71"/>
      <c r="N63" s="71"/>
      <c r="O63" s="71"/>
      <c r="P63" s="71"/>
      <c r="Q63" s="71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208">
        <f>AL57+AL60+AL61+AL62</f>
        <v>0</v>
      </c>
      <c r="AM63" s="154"/>
      <c r="AN63" s="208">
        <f>AN57+AN60+AN61+AN62</f>
        <v>0</v>
      </c>
      <c r="AO63" s="223"/>
      <c r="AP63" s="223"/>
      <c r="AQ63" s="223"/>
      <c r="AR63" s="223"/>
      <c r="AS63" s="223"/>
      <c r="AT63" s="223"/>
      <c r="AU63" s="224"/>
      <c r="AV63" s="208">
        <f>AV57+AV60+AV61+AV62</f>
        <v>396</v>
      </c>
      <c r="AW63" s="71"/>
      <c r="AX63" s="208">
        <f>AX57+AX60+AX61+AX62</f>
        <v>372</v>
      </c>
      <c r="AY63" s="71"/>
      <c r="AZ63" s="71"/>
      <c r="BA63" s="71"/>
      <c r="BB63" s="71"/>
      <c r="BC63" s="71"/>
      <c r="BD63" s="71"/>
      <c r="BE63" s="72"/>
      <c r="BF63" s="208">
        <f>BF57+BF60+BF61+BF62</f>
        <v>0</v>
      </c>
      <c r="BG63" s="71"/>
      <c r="BH63" s="208">
        <f>BH57+BH60+BH61+BH62</f>
        <v>0</v>
      </c>
      <c r="BI63" s="154"/>
      <c r="BJ63" s="154"/>
      <c r="BK63" s="154"/>
      <c r="BL63" s="154"/>
      <c r="BM63" s="154"/>
      <c r="BN63" s="154"/>
      <c r="BO63" s="154"/>
      <c r="BP63" s="208">
        <f>BP57+BP60+BP61+BP62</f>
        <v>0</v>
      </c>
      <c r="BQ63" s="71"/>
      <c r="BR63" s="208">
        <f>BR57+BR60+BR61+BR62</f>
        <v>0</v>
      </c>
      <c r="BS63" s="154"/>
      <c r="BT63" s="154"/>
      <c r="BU63" s="154"/>
      <c r="BV63" s="154"/>
      <c r="BW63" s="154"/>
      <c r="BX63" s="154"/>
      <c r="BY63" s="154"/>
      <c r="BZ63" s="208">
        <f>BZ57+BZ60+BZ61+BZ62</f>
        <v>0</v>
      </c>
      <c r="CA63" s="71"/>
      <c r="CB63" s="208">
        <f>CB57+CB60+CB61+CB62</f>
        <v>0</v>
      </c>
      <c r="CC63" s="154"/>
      <c r="CD63" s="154"/>
      <c r="CE63" s="154"/>
      <c r="CF63" s="154"/>
      <c r="CG63" s="154"/>
      <c r="CH63" s="154"/>
      <c r="CI63" s="154"/>
      <c r="CJ63" s="208">
        <f>CJ57+CJ60+CJ61+CJ62</f>
        <v>0</v>
      </c>
      <c r="CK63" s="71"/>
      <c r="CL63" s="208">
        <f>CL57+CL60+CL61+CL62</f>
        <v>0</v>
      </c>
      <c r="CM63" s="154"/>
      <c r="CN63" s="154"/>
      <c r="CO63" s="154"/>
      <c r="CP63" s="154"/>
      <c r="CQ63" s="154"/>
      <c r="CR63" s="154"/>
      <c r="CS63" s="154"/>
      <c r="CT63" s="70"/>
      <c r="CU63" s="70"/>
      <c r="CV63" s="70"/>
    </row>
    <row r="64" spans="1:100" s="43" customFormat="1" ht="33" customHeight="1" thickBot="1">
      <c r="A64" s="32"/>
      <c r="B64" s="73" t="s">
        <v>82</v>
      </c>
      <c r="C64" s="108" t="s">
        <v>413</v>
      </c>
      <c r="D64" s="236">
        <v>1</v>
      </c>
      <c r="E64" s="237"/>
      <c r="F64" s="237">
        <v>4</v>
      </c>
      <c r="G64" s="237"/>
      <c r="H64" s="194">
        <f>SUM(H65:H66)</f>
        <v>320</v>
      </c>
      <c r="I64" s="194">
        <f t="shared" ref="I64:Q64" si="84">SUM(I65:I66)</f>
        <v>46</v>
      </c>
      <c r="J64" s="194">
        <f t="shared" si="84"/>
        <v>274</v>
      </c>
      <c r="K64" s="194">
        <f t="shared" si="84"/>
        <v>134</v>
      </c>
      <c r="L64" s="194">
        <f t="shared" si="84"/>
        <v>104</v>
      </c>
      <c r="M64" s="194">
        <f t="shared" si="84"/>
        <v>32</v>
      </c>
      <c r="N64" s="194">
        <f t="shared" si="84"/>
        <v>0</v>
      </c>
      <c r="O64" s="194">
        <f t="shared" si="84"/>
        <v>0</v>
      </c>
      <c r="P64" s="194">
        <f t="shared" si="84"/>
        <v>0</v>
      </c>
      <c r="Q64" s="194">
        <f t="shared" si="84"/>
        <v>4</v>
      </c>
      <c r="R64" s="161"/>
      <c r="S64" s="162"/>
      <c r="T64" s="162"/>
      <c r="U64" s="162"/>
      <c r="V64" s="162"/>
      <c r="W64" s="162"/>
      <c r="X64" s="162"/>
      <c r="Y64" s="162"/>
      <c r="Z64" s="162"/>
      <c r="AA64" s="162"/>
      <c r="AB64" s="161"/>
      <c r="AC64" s="162"/>
      <c r="AD64" s="162"/>
      <c r="AE64" s="162"/>
      <c r="AF64" s="162"/>
      <c r="AG64" s="162"/>
      <c r="AH64" s="162"/>
      <c r="AI64" s="162"/>
      <c r="AJ64" s="162"/>
      <c r="AK64" s="162"/>
      <c r="AL64" s="194">
        <f t="shared" ref="AL64:BQ64" si="85">SUM(AL65:AL66)</f>
        <v>0</v>
      </c>
      <c r="AM64" s="194">
        <f t="shared" si="85"/>
        <v>0</v>
      </c>
      <c r="AN64" s="194">
        <f t="shared" si="85"/>
        <v>0</v>
      </c>
      <c r="AO64" s="194">
        <f t="shared" si="85"/>
        <v>0</v>
      </c>
      <c r="AP64" s="194">
        <f t="shared" si="85"/>
        <v>0</v>
      </c>
      <c r="AQ64" s="194">
        <f t="shared" si="85"/>
        <v>0</v>
      </c>
      <c r="AR64" s="194">
        <f t="shared" si="85"/>
        <v>0</v>
      </c>
      <c r="AS64" s="194">
        <f t="shared" si="85"/>
        <v>0</v>
      </c>
      <c r="AT64" s="194">
        <f t="shared" si="85"/>
        <v>0</v>
      </c>
      <c r="AU64" s="194">
        <f t="shared" si="85"/>
        <v>0</v>
      </c>
      <c r="AV64" s="194">
        <f t="shared" si="85"/>
        <v>0</v>
      </c>
      <c r="AW64" s="194">
        <f t="shared" si="85"/>
        <v>0</v>
      </c>
      <c r="AX64" s="194">
        <f t="shared" si="85"/>
        <v>0</v>
      </c>
      <c r="AY64" s="194">
        <f t="shared" si="85"/>
        <v>0</v>
      </c>
      <c r="AZ64" s="194">
        <f t="shared" si="85"/>
        <v>0</v>
      </c>
      <c r="BA64" s="194">
        <f t="shared" si="85"/>
        <v>0</v>
      </c>
      <c r="BB64" s="194">
        <f t="shared" si="85"/>
        <v>0</v>
      </c>
      <c r="BC64" s="194">
        <f t="shared" si="85"/>
        <v>0</v>
      </c>
      <c r="BD64" s="194">
        <f t="shared" si="85"/>
        <v>0</v>
      </c>
      <c r="BE64" s="194">
        <f t="shared" si="85"/>
        <v>0</v>
      </c>
      <c r="BF64" s="194">
        <f t="shared" si="85"/>
        <v>214</v>
      </c>
      <c r="BG64" s="194">
        <f t="shared" si="85"/>
        <v>30</v>
      </c>
      <c r="BH64" s="194">
        <f t="shared" si="85"/>
        <v>184</v>
      </c>
      <c r="BI64" s="194">
        <f t="shared" si="85"/>
        <v>88</v>
      </c>
      <c r="BJ64" s="194">
        <f t="shared" si="85"/>
        <v>74</v>
      </c>
      <c r="BK64" s="194">
        <f t="shared" si="85"/>
        <v>20</v>
      </c>
      <c r="BL64" s="194">
        <f t="shared" si="85"/>
        <v>0</v>
      </c>
      <c r="BM64" s="194">
        <f t="shared" si="85"/>
        <v>0</v>
      </c>
      <c r="BN64" s="194">
        <f t="shared" si="85"/>
        <v>0</v>
      </c>
      <c r="BO64" s="194">
        <f t="shared" si="85"/>
        <v>2</v>
      </c>
      <c r="BP64" s="194">
        <f t="shared" si="85"/>
        <v>106</v>
      </c>
      <c r="BQ64" s="194">
        <f t="shared" si="85"/>
        <v>16</v>
      </c>
      <c r="BR64" s="194">
        <f t="shared" ref="BR64:CS64" si="86">SUM(BR65:BR66)</f>
        <v>90</v>
      </c>
      <c r="BS64" s="194">
        <f t="shared" si="86"/>
        <v>46</v>
      </c>
      <c r="BT64" s="194">
        <f t="shared" si="86"/>
        <v>30</v>
      </c>
      <c r="BU64" s="194">
        <f t="shared" si="86"/>
        <v>12</v>
      </c>
      <c r="BV64" s="194">
        <f t="shared" si="86"/>
        <v>0</v>
      </c>
      <c r="BW64" s="194">
        <f t="shared" si="86"/>
        <v>0</v>
      </c>
      <c r="BX64" s="194">
        <f t="shared" si="86"/>
        <v>0</v>
      </c>
      <c r="BY64" s="194">
        <f t="shared" si="86"/>
        <v>2</v>
      </c>
      <c r="BZ64" s="194">
        <f t="shared" si="86"/>
        <v>0</v>
      </c>
      <c r="CA64" s="194">
        <f t="shared" si="86"/>
        <v>0</v>
      </c>
      <c r="CB64" s="194">
        <f t="shared" si="86"/>
        <v>0</v>
      </c>
      <c r="CC64" s="194">
        <f t="shared" si="86"/>
        <v>0</v>
      </c>
      <c r="CD64" s="194">
        <f t="shared" si="86"/>
        <v>0</v>
      </c>
      <c r="CE64" s="194">
        <f t="shared" si="86"/>
        <v>0</v>
      </c>
      <c r="CF64" s="194">
        <f t="shared" si="86"/>
        <v>0</v>
      </c>
      <c r="CG64" s="194">
        <f t="shared" si="86"/>
        <v>0</v>
      </c>
      <c r="CH64" s="194">
        <f t="shared" si="86"/>
        <v>0</v>
      </c>
      <c r="CI64" s="194">
        <f t="shared" si="86"/>
        <v>0</v>
      </c>
      <c r="CJ64" s="194">
        <f t="shared" si="86"/>
        <v>0</v>
      </c>
      <c r="CK64" s="194">
        <f t="shared" si="86"/>
        <v>0</v>
      </c>
      <c r="CL64" s="194">
        <f t="shared" si="86"/>
        <v>0</v>
      </c>
      <c r="CM64" s="194">
        <f t="shared" si="86"/>
        <v>0</v>
      </c>
      <c r="CN64" s="194">
        <f t="shared" si="86"/>
        <v>0</v>
      </c>
      <c r="CO64" s="194">
        <f t="shared" si="86"/>
        <v>0</v>
      </c>
      <c r="CP64" s="194">
        <f t="shared" si="86"/>
        <v>0</v>
      </c>
      <c r="CQ64" s="194">
        <f t="shared" si="86"/>
        <v>0</v>
      </c>
      <c r="CR64" s="194">
        <f t="shared" si="86"/>
        <v>0</v>
      </c>
      <c r="CS64" s="194">
        <f t="shared" si="86"/>
        <v>0</v>
      </c>
      <c r="CT64" s="42"/>
      <c r="CU64" s="57">
        <v>332</v>
      </c>
      <c r="CV64" s="54">
        <f>H70-CU64</f>
        <v>176</v>
      </c>
    </row>
    <row r="65" spans="1:100" ht="23.25" customHeight="1">
      <c r="A65" s="44"/>
      <c r="B65" s="23" t="s">
        <v>83</v>
      </c>
      <c r="C65" s="12" t="s">
        <v>414</v>
      </c>
      <c r="D65" s="192"/>
      <c r="E65" s="175"/>
      <c r="F65" s="175">
        <v>5</v>
      </c>
      <c r="G65" s="175"/>
      <c r="H65" s="201">
        <f t="shared" ref="H65:Q66" si="87">AL65+AV65++BF65+BP65+BZ65+CJ65</f>
        <v>144</v>
      </c>
      <c r="I65" s="201">
        <f t="shared" si="87"/>
        <v>18</v>
      </c>
      <c r="J65" s="201">
        <f t="shared" si="87"/>
        <v>126</v>
      </c>
      <c r="K65" s="201">
        <f t="shared" si="87"/>
        <v>60</v>
      </c>
      <c r="L65" s="201">
        <f t="shared" si="87"/>
        <v>50</v>
      </c>
      <c r="M65" s="201">
        <f t="shared" si="87"/>
        <v>14</v>
      </c>
      <c r="N65" s="201">
        <f t="shared" si="87"/>
        <v>0</v>
      </c>
      <c r="O65" s="201">
        <f t="shared" si="87"/>
        <v>0</v>
      </c>
      <c r="P65" s="201">
        <f t="shared" si="87"/>
        <v>0</v>
      </c>
      <c r="Q65" s="201">
        <f t="shared" si="87"/>
        <v>2</v>
      </c>
      <c r="R65" s="164"/>
      <c r="S65" s="159"/>
      <c r="T65" s="160"/>
      <c r="U65" s="159"/>
      <c r="V65" s="159"/>
      <c r="W65" s="159"/>
      <c r="X65" s="159"/>
      <c r="Y65" s="159"/>
      <c r="Z65" s="159"/>
      <c r="AA65" s="159"/>
      <c r="AB65" s="164"/>
      <c r="AC65" s="159"/>
      <c r="AD65" s="160"/>
      <c r="AE65" s="159"/>
      <c r="AF65" s="159"/>
      <c r="AG65" s="159"/>
      <c r="AH65" s="159"/>
      <c r="AI65" s="159"/>
      <c r="AJ65" s="159"/>
      <c r="AK65" s="159"/>
      <c r="AL65" s="152">
        <f>AM65+AN65</f>
        <v>0</v>
      </c>
      <c r="AM65" s="154"/>
      <c r="AN65" s="151">
        <f>SUM(AO65:AU65)</f>
        <v>0</v>
      </c>
      <c r="AO65" s="154"/>
      <c r="AP65" s="154"/>
      <c r="AQ65" s="154"/>
      <c r="AR65" s="154"/>
      <c r="AS65" s="154"/>
      <c r="AT65" s="154"/>
      <c r="AU65" s="154"/>
      <c r="AV65" s="152">
        <f>AW65+AX65</f>
        <v>0</v>
      </c>
      <c r="AW65" s="154"/>
      <c r="AX65" s="151">
        <f>SUM(AY65:BE65)</f>
        <v>0</v>
      </c>
      <c r="AY65" s="154"/>
      <c r="AZ65" s="154"/>
      <c r="BA65" s="154"/>
      <c r="BB65" s="154"/>
      <c r="BC65" s="154"/>
      <c r="BD65" s="154"/>
      <c r="BE65" s="154"/>
      <c r="BF65" s="152">
        <f>BG65+BH65</f>
        <v>144</v>
      </c>
      <c r="BG65" s="154">
        <v>18</v>
      </c>
      <c r="BH65" s="151">
        <f>SUM(BI65:BO65)</f>
        <v>126</v>
      </c>
      <c r="BI65" s="154">
        <v>60</v>
      </c>
      <c r="BJ65" s="154">
        <v>50</v>
      </c>
      <c r="BK65" s="154">
        <v>14</v>
      </c>
      <c r="BL65" s="154"/>
      <c r="BM65" s="154"/>
      <c r="BN65" s="154"/>
      <c r="BO65" s="154">
        <v>2</v>
      </c>
      <c r="BP65" s="152">
        <f>BQ65+BR65</f>
        <v>0</v>
      </c>
      <c r="BQ65" s="154"/>
      <c r="BR65" s="151">
        <f>SUM(BS65:BY65)</f>
        <v>0</v>
      </c>
      <c r="BS65" s="154"/>
      <c r="BT65" s="154"/>
      <c r="BU65" s="154"/>
      <c r="BV65" s="154"/>
      <c r="BW65" s="154"/>
      <c r="BX65" s="154"/>
      <c r="BY65" s="154"/>
      <c r="BZ65" s="152">
        <f>CA65+CB65</f>
        <v>0</v>
      </c>
      <c r="CA65" s="154"/>
      <c r="CB65" s="151">
        <f>SUM(CC65:CI65)</f>
        <v>0</v>
      </c>
      <c r="CC65" s="154"/>
      <c r="CD65" s="154"/>
      <c r="CE65" s="154"/>
      <c r="CF65" s="154"/>
      <c r="CG65" s="154"/>
      <c r="CH65" s="154"/>
      <c r="CI65" s="154"/>
      <c r="CJ65" s="152">
        <f>CK65+CL65</f>
        <v>0</v>
      </c>
      <c r="CK65" s="154"/>
      <c r="CL65" s="151">
        <f>SUM(CM65:CS65)</f>
        <v>0</v>
      </c>
      <c r="CM65" s="154"/>
      <c r="CN65" s="154"/>
      <c r="CO65" s="154"/>
      <c r="CP65" s="154"/>
      <c r="CQ65" s="154"/>
      <c r="CR65" s="154"/>
      <c r="CS65" s="154"/>
      <c r="CT65" s="46"/>
      <c r="CU65" s="50">
        <v>76</v>
      </c>
      <c r="CV65" s="49">
        <f>H65-CU65</f>
        <v>68</v>
      </c>
    </row>
    <row r="66" spans="1:100" ht="33.75" customHeight="1">
      <c r="A66" s="44"/>
      <c r="B66" s="23" t="s">
        <v>307</v>
      </c>
      <c r="C66" s="12" t="s">
        <v>415</v>
      </c>
      <c r="D66" s="192"/>
      <c r="E66" s="175"/>
      <c r="F66" s="175" t="s">
        <v>430</v>
      </c>
      <c r="G66" s="209"/>
      <c r="H66" s="201">
        <f t="shared" si="87"/>
        <v>176</v>
      </c>
      <c r="I66" s="201">
        <f t="shared" si="87"/>
        <v>28</v>
      </c>
      <c r="J66" s="201">
        <f t="shared" si="87"/>
        <v>148</v>
      </c>
      <c r="K66" s="201">
        <f t="shared" si="87"/>
        <v>74</v>
      </c>
      <c r="L66" s="201">
        <f t="shared" si="87"/>
        <v>54</v>
      </c>
      <c r="M66" s="201">
        <f t="shared" si="87"/>
        <v>18</v>
      </c>
      <c r="N66" s="201">
        <f t="shared" si="87"/>
        <v>0</v>
      </c>
      <c r="O66" s="201">
        <f t="shared" si="87"/>
        <v>0</v>
      </c>
      <c r="P66" s="201">
        <f t="shared" si="87"/>
        <v>0</v>
      </c>
      <c r="Q66" s="201">
        <f t="shared" si="87"/>
        <v>2</v>
      </c>
      <c r="R66" s="164"/>
      <c r="S66" s="159"/>
      <c r="T66" s="160"/>
      <c r="U66" s="159"/>
      <c r="V66" s="159"/>
      <c r="W66" s="159"/>
      <c r="X66" s="159"/>
      <c r="Y66" s="159"/>
      <c r="Z66" s="159"/>
      <c r="AA66" s="159"/>
      <c r="AB66" s="164"/>
      <c r="AC66" s="159"/>
      <c r="AD66" s="160"/>
      <c r="AE66" s="159"/>
      <c r="AF66" s="159"/>
      <c r="AG66" s="159"/>
      <c r="AH66" s="159"/>
      <c r="AI66" s="159"/>
      <c r="AJ66" s="159"/>
      <c r="AK66" s="159"/>
      <c r="AL66" s="152">
        <f>AM66+AN66</f>
        <v>0</v>
      </c>
      <c r="AM66" s="154"/>
      <c r="AN66" s="151">
        <f>SUM(AO66:AU66)</f>
        <v>0</v>
      </c>
      <c r="AO66" s="154"/>
      <c r="AP66" s="154"/>
      <c r="AQ66" s="154"/>
      <c r="AR66" s="154"/>
      <c r="AS66" s="154"/>
      <c r="AT66" s="154"/>
      <c r="AU66" s="154"/>
      <c r="AV66" s="152">
        <f>AW66+AX66</f>
        <v>0</v>
      </c>
      <c r="AW66" s="154"/>
      <c r="AX66" s="151">
        <f>SUM(AY66:BE66)</f>
        <v>0</v>
      </c>
      <c r="AY66" s="154"/>
      <c r="AZ66" s="154"/>
      <c r="BA66" s="154"/>
      <c r="BB66" s="154"/>
      <c r="BC66" s="154"/>
      <c r="BD66" s="154"/>
      <c r="BE66" s="154"/>
      <c r="BF66" s="152">
        <f>BG66+BH66</f>
        <v>70</v>
      </c>
      <c r="BG66" s="154">
        <v>12</v>
      </c>
      <c r="BH66" s="151">
        <f>SUM(BI66:BO66)</f>
        <v>58</v>
      </c>
      <c r="BI66" s="154">
        <v>28</v>
      </c>
      <c r="BJ66" s="154">
        <v>24</v>
      </c>
      <c r="BK66" s="154">
        <v>6</v>
      </c>
      <c r="BL66" s="154"/>
      <c r="BM66" s="154"/>
      <c r="BN66" s="154"/>
      <c r="BO66" s="154"/>
      <c r="BP66" s="152">
        <f>BQ66+BR66</f>
        <v>106</v>
      </c>
      <c r="BQ66" s="154">
        <v>16</v>
      </c>
      <c r="BR66" s="151">
        <f>SUM(BS66:BY66)</f>
        <v>90</v>
      </c>
      <c r="BS66" s="154">
        <v>46</v>
      </c>
      <c r="BT66" s="154">
        <v>30</v>
      </c>
      <c r="BU66" s="154">
        <v>12</v>
      </c>
      <c r="BV66" s="154"/>
      <c r="BW66" s="154"/>
      <c r="BX66" s="154"/>
      <c r="BY66" s="154">
        <v>2</v>
      </c>
      <c r="BZ66" s="152">
        <f>CA66+CB66</f>
        <v>0</v>
      </c>
      <c r="CA66" s="154"/>
      <c r="CB66" s="151">
        <f>SUM(CC66:CI66)</f>
        <v>0</v>
      </c>
      <c r="CC66" s="154"/>
      <c r="CD66" s="154"/>
      <c r="CE66" s="154"/>
      <c r="CF66" s="154"/>
      <c r="CG66" s="154"/>
      <c r="CH66" s="154"/>
      <c r="CI66" s="154"/>
      <c r="CJ66" s="152">
        <f>CK66+CL66</f>
        <v>0</v>
      </c>
      <c r="CK66" s="154"/>
      <c r="CL66" s="151">
        <f>SUM(CM66:CS66)</f>
        <v>0</v>
      </c>
      <c r="CM66" s="154"/>
      <c r="CN66" s="154"/>
      <c r="CO66" s="154"/>
      <c r="CP66" s="154"/>
      <c r="CQ66" s="154"/>
      <c r="CR66" s="154"/>
      <c r="CS66" s="154"/>
      <c r="CT66" s="46"/>
      <c r="CU66" s="50">
        <v>76</v>
      </c>
      <c r="CV66" s="49">
        <f>H66-CU66</f>
        <v>100</v>
      </c>
    </row>
    <row r="67" spans="1:100" ht="13.5" customHeight="1">
      <c r="A67" s="44"/>
      <c r="B67" s="23" t="s">
        <v>356</v>
      </c>
      <c r="C67" s="12" t="s">
        <v>49</v>
      </c>
      <c r="D67" s="192"/>
      <c r="E67" s="175"/>
      <c r="F67" s="175">
        <v>5</v>
      </c>
      <c r="G67" s="192"/>
      <c r="H67" s="201">
        <f>AL67+AV67++BF67+BP67+BZ67+CJ67</f>
        <v>72</v>
      </c>
      <c r="I67" s="20"/>
      <c r="J67" s="201">
        <f>AN67+AX67++BH67+BR67+CB67+CL67</f>
        <v>72</v>
      </c>
      <c r="K67" s="20" t="s">
        <v>304</v>
      </c>
      <c r="L67" s="61">
        <v>2</v>
      </c>
      <c r="M67" s="61"/>
      <c r="N67" s="62"/>
      <c r="O67" s="63"/>
      <c r="P67" s="74"/>
      <c r="Q67" s="210">
        <v>2</v>
      </c>
      <c r="R67" s="166" t="s">
        <v>162</v>
      </c>
      <c r="S67" s="160"/>
      <c r="T67" s="160"/>
      <c r="U67" s="167" t="s">
        <v>304</v>
      </c>
      <c r="V67" s="159"/>
      <c r="W67" s="316"/>
      <c r="X67" s="316"/>
      <c r="Y67" s="316"/>
      <c r="Z67" s="316"/>
      <c r="AA67" s="316"/>
      <c r="AB67" s="166" t="s">
        <v>162</v>
      </c>
      <c r="AC67" s="160"/>
      <c r="AD67" s="160"/>
      <c r="AE67" s="167" t="s">
        <v>304</v>
      </c>
      <c r="AF67" s="159"/>
      <c r="AG67" s="316"/>
      <c r="AH67" s="316"/>
      <c r="AI67" s="316"/>
      <c r="AJ67" s="316"/>
      <c r="AK67" s="316"/>
      <c r="AL67" s="154"/>
      <c r="AM67" s="154"/>
      <c r="AN67" s="154"/>
      <c r="AO67" s="154" t="s">
        <v>304</v>
      </c>
      <c r="AP67" s="154"/>
      <c r="AQ67" s="154"/>
      <c r="AR67" s="154"/>
      <c r="AS67" s="154"/>
      <c r="AT67" s="154"/>
      <c r="AU67" s="154"/>
      <c r="AV67" s="154"/>
      <c r="AW67" s="154"/>
      <c r="AX67" s="154"/>
      <c r="AY67" s="154" t="s">
        <v>304</v>
      </c>
      <c r="AZ67" s="154"/>
      <c r="BA67" s="154"/>
      <c r="BB67" s="154"/>
      <c r="BC67" s="154"/>
      <c r="BD67" s="154"/>
      <c r="BE67" s="154"/>
      <c r="BF67" s="154">
        <v>72</v>
      </c>
      <c r="BG67" s="154"/>
      <c r="BH67" s="154">
        <v>72</v>
      </c>
      <c r="BI67" s="154" t="s">
        <v>304</v>
      </c>
      <c r="BJ67" s="154">
        <v>2</v>
      </c>
      <c r="BK67" s="154"/>
      <c r="BL67" s="154"/>
      <c r="BM67" s="154"/>
      <c r="BN67" s="154"/>
      <c r="BO67" s="206">
        <v>2</v>
      </c>
      <c r="BP67" s="154"/>
      <c r="BQ67" s="154"/>
      <c r="BR67" s="154"/>
      <c r="BS67" s="154"/>
      <c r="BT67" s="154"/>
      <c r="BU67" s="154"/>
      <c r="BV67" s="154"/>
      <c r="BW67" s="154"/>
      <c r="BX67" s="154"/>
      <c r="BY67" s="206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46"/>
      <c r="CU67" s="65">
        <v>72</v>
      </c>
      <c r="CV67" s="49">
        <f>H67-CU67</f>
        <v>0</v>
      </c>
    </row>
    <row r="68" spans="1:100" ht="21">
      <c r="A68" s="44"/>
      <c r="B68" s="23" t="s">
        <v>55</v>
      </c>
      <c r="C68" s="12" t="s">
        <v>52</v>
      </c>
      <c r="D68" s="192"/>
      <c r="E68" s="175"/>
      <c r="F68" s="175" t="s">
        <v>430</v>
      </c>
      <c r="G68" s="192"/>
      <c r="H68" s="201">
        <f>AL68+AV68++BF68+BP68+BZ68+CJ68</f>
        <v>108</v>
      </c>
      <c r="I68" s="20"/>
      <c r="J68" s="201">
        <f>AN68+AX68++BH68+BR68+CB68+CL68</f>
        <v>108</v>
      </c>
      <c r="K68" s="20" t="s">
        <v>304</v>
      </c>
      <c r="L68" s="61">
        <v>3</v>
      </c>
      <c r="M68" s="61"/>
      <c r="N68" s="62"/>
      <c r="O68" s="63"/>
      <c r="P68" s="74"/>
      <c r="Q68" s="210">
        <v>2</v>
      </c>
      <c r="R68" s="166" t="s">
        <v>162</v>
      </c>
      <c r="S68" s="160"/>
      <c r="T68" s="160"/>
      <c r="U68" s="167" t="s">
        <v>304</v>
      </c>
      <c r="V68" s="159"/>
      <c r="W68" s="316"/>
      <c r="X68" s="316"/>
      <c r="Y68" s="316"/>
      <c r="Z68" s="316"/>
      <c r="AA68" s="316"/>
      <c r="AB68" s="166" t="s">
        <v>162</v>
      </c>
      <c r="AC68" s="160"/>
      <c r="AD68" s="160"/>
      <c r="AE68" s="167" t="s">
        <v>304</v>
      </c>
      <c r="AF68" s="159"/>
      <c r="AG68" s="316"/>
      <c r="AH68" s="316"/>
      <c r="AI68" s="316"/>
      <c r="AJ68" s="316"/>
      <c r="AK68" s="316"/>
      <c r="AL68" s="154"/>
      <c r="AM68" s="154"/>
      <c r="AN68" s="154"/>
      <c r="AO68" s="154" t="s">
        <v>304</v>
      </c>
      <c r="AP68" s="154"/>
      <c r="AQ68" s="154"/>
      <c r="AR68" s="154"/>
      <c r="AS68" s="154"/>
      <c r="AT68" s="154"/>
      <c r="AU68" s="154"/>
      <c r="AV68" s="154"/>
      <c r="AW68" s="154"/>
      <c r="AX68" s="154"/>
      <c r="AY68" s="154" t="s">
        <v>304</v>
      </c>
      <c r="AZ68" s="154"/>
      <c r="BA68" s="154"/>
      <c r="BB68" s="154"/>
      <c r="BC68" s="154"/>
      <c r="BD68" s="154"/>
      <c r="BE68" s="154"/>
      <c r="BF68" s="154"/>
      <c r="BG68" s="154"/>
      <c r="BH68" s="154"/>
      <c r="BI68" s="154"/>
      <c r="BJ68" s="154"/>
      <c r="BK68" s="154"/>
      <c r="BL68" s="154"/>
      <c r="BM68" s="154"/>
      <c r="BN68" s="154"/>
      <c r="BO68" s="206"/>
      <c r="BP68" s="154">
        <v>108</v>
      </c>
      <c r="BQ68" s="154"/>
      <c r="BR68" s="154">
        <v>108</v>
      </c>
      <c r="BS68" s="154" t="s">
        <v>304</v>
      </c>
      <c r="BT68" s="154">
        <v>3</v>
      </c>
      <c r="BU68" s="154"/>
      <c r="BV68" s="154"/>
      <c r="BW68" s="154"/>
      <c r="BX68" s="154"/>
      <c r="BY68" s="206">
        <v>2</v>
      </c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46"/>
      <c r="CU68" s="50">
        <v>108</v>
      </c>
      <c r="CV68" s="49">
        <f>H68-CU68</f>
        <v>0</v>
      </c>
    </row>
    <row r="69" spans="1:100" ht="13.5" customHeight="1">
      <c r="A69" s="66"/>
      <c r="B69" s="23" t="s">
        <v>357</v>
      </c>
      <c r="C69" s="67" t="s">
        <v>354</v>
      </c>
      <c r="D69" s="154">
        <v>6</v>
      </c>
      <c r="E69" s="238"/>
      <c r="F69" s="238"/>
      <c r="G69" s="238"/>
      <c r="H69" s="201">
        <f>AL69+AV69++BF69+BP69+BZ69+CJ69</f>
        <v>8</v>
      </c>
      <c r="I69" s="53"/>
      <c r="J69" s="201">
        <f>AN69+AX69++BH69+BR69+CB69+CL69</f>
        <v>8</v>
      </c>
      <c r="K69" s="53"/>
      <c r="L69" s="53"/>
      <c r="M69" s="53"/>
      <c r="N69" s="53"/>
      <c r="O69" s="53"/>
      <c r="P69" s="204">
        <v>2</v>
      </c>
      <c r="Q69" s="204">
        <v>6</v>
      </c>
      <c r="R69" s="160"/>
      <c r="S69" s="169"/>
      <c r="T69" s="160"/>
      <c r="U69" s="169"/>
      <c r="V69" s="169"/>
      <c r="W69" s="169"/>
      <c r="X69" s="169"/>
      <c r="Y69" s="169"/>
      <c r="Z69" s="169"/>
      <c r="AA69" s="159"/>
      <c r="AB69" s="160"/>
      <c r="AC69" s="169"/>
      <c r="AD69" s="160"/>
      <c r="AE69" s="169"/>
      <c r="AF69" s="169"/>
      <c r="AG69" s="169"/>
      <c r="AH69" s="169"/>
      <c r="AI69" s="169"/>
      <c r="AJ69" s="169"/>
      <c r="AK69" s="159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211"/>
      <c r="BO69" s="207"/>
      <c r="BP69" s="154">
        <v>8</v>
      </c>
      <c r="BQ69" s="154"/>
      <c r="BR69" s="154">
        <v>8</v>
      </c>
      <c r="BS69" s="154"/>
      <c r="BT69" s="154"/>
      <c r="BU69" s="154"/>
      <c r="BV69" s="154"/>
      <c r="BW69" s="154"/>
      <c r="BX69" s="204">
        <v>2</v>
      </c>
      <c r="BY69" s="207">
        <v>6</v>
      </c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55"/>
      <c r="CU69" s="47"/>
      <c r="CV69" s="49">
        <f>H69-CU69</f>
        <v>8</v>
      </c>
    </row>
    <row r="70" spans="1:100" s="43" customFormat="1" ht="13.5" customHeight="1" thickBot="1">
      <c r="A70" s="32"/>
      <c r="B70" s="68"/>
      <c r="C70" s="69" t="s">
        <v>355</v>
      </c>
      <c r="D70" s="239"/>
      <c r="E70" s="239"/>
      <c r="F70" s="239"/>
      <c r="G70" s="239"/>
      <c r="H70" s="208">
        <f>SUM(H65:H69)</f>
        <v>508</v>
      </c>
      <c r="I70" s="68"/>
      <c r="J70" s="208">
        <f>SUM(J65:J69)</f>
        <v>462</v>
      </c>
      <c r="K70" s="70"/>
      <c r="L70" s="70"/>
      <c r="M70" s="70"/>
      <c r="N70" s="70"/>
      <c r="O70" s="70"/>
      <c r="P70" s="70"/>
      <c r="Q70" s="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208">
        <f>SUM(AL65:AL69)</f>
        <v>0</v>
      </c>
      <c r="AM70" s="70"/>
      <c r="AN70" s="208">
        <f>SUM(AN65:AN69)</f>
        <v>0</v>
      </c>
      <c r="AO70" s="154"/>
      <c r="AP70" s="154"/>
      <c r="AQ70" s="154"/>
      <c r="AR70" s="154"/>
      <c r="AS70" s="154"/>
      <c r="AT70" s="154"/>
      <c r="AU70" s="154"/>
      <c r="AV70" s="208">
        <f>SUM(AV65:AV69)</f>
        <v>0</v>
      </c>
      <c r="AW70" s="70"/>
      <c r="AX70" s="208">
        <f>SUM(AX65:AX69)</f>
        <v>0</v>
      </c>
      <c r="AY70" s="154"/>
      <c r="AZ70" s="154"/>
      <c r="BA70" s="154"/>
      <c r="BB70" s="154"/>
      <c r="BC70" s="154"/>
      <c r="BD70" s="154"/>
      <c r="BE70" s="154"/>
      <c r="BF70" s="208">
        <f>SUM(BF65:BF69)</f>
        <v>286</v>
      </c>
      <c r="BG70" s="77"/>
      <c r="BH70" s="208">
        <f>SUM(BH65:BH69)</f>
        <v>256</v>
      </c>
      <c r="BI70" s="71"/>
      <c r="BJ70" s="71"/>
      <c r="BK70" s="71"/>
      <c r="BL70" s="71"/>
      <c r="BM70" s="71"/>
      <c r="BN70" s="71"/>
      <c r="BO70" s="72"/>
      <c r="BP70" s="208">
        <f>SUM(BP65:BP69)</f>
        <v>222</v>
      </c>
      <c r="BQ70" s="76"/>
      <c r="BR70" s="208">
        <f>SUM(BR65:BR69)</f>
        <v>206</v>
      </c>
      <c r="BS70" s="70"/>
      <c r="BT70" s="70"/>
      <c r="BU70" s="70"/>
      <c r="BV70" s="70"/>
      <c r="BW70" s="70"/>
      <c r="BX70" s="106"/>
      <c r="BY70" s="75"/>
      <c r="BZ70" s="208">
        <f>SUM(BZ65:BZ69)</f>
        <v>0</v>
      </c>
      <c r="CA70" s="70"/>
      <c r="CB70" s="208">
        <f>SUM(CB65:CB69)</f>
        <v>0</v>
      </c>
      <c r="CC70" s="154"/>
      <c r="CD70" s="154"/>
      <c r="CE70" s="154"/>
      <c r="CF70" s="154"/>
      <c r="CG70" s="154"/>
      <c r="CH70" s="154"/>
      <c r="CI70" s="154"/>
      <c r="CJ70" s="208">
        <f>SUM(CJ65:CJ69)</f>
        <v>0</v>
      </c>
      <c r="CK70" s="70"/>
      <c r="CL70" s="208">
        <f>SUM(CL65:CL69)</f>
        <v>0</v>
      </c>
      <c r="CM70" s="154"/>
      <c r="CN70" s="154"/>
      <c r="CO70" s="154"/>
      <c r="CP70" s="154"/>
      <c r="CQ70" s="154"/>
      <c r="CR70" s="154"/>
      <c r="CS70" s="154"/>
      <c r="CT70" s="70"/>
      <c r="CU70" s="70"/>
      <c r="CV70" s="70"/>
    </row>
    <row r="71" spans="1:100" s="43" customFormat="1" ht="45.75" customHeight="1" thickBot="1">
      <c r="A71" s="32"/>
      <c r="B71" s="110" t="s">
        <v>84</v>
      </c>
      <c r="C71" s="111" t="s">
        <v>481</v>
      </c>
      <c r="D71" s="236">
        <v>1</v>
      </c>
      <c r="E71" s="237"/>
      <c r="F71" s="237">
        <v>5</v>
      </c>
      <c r="G71" s="237">
        <v>1</v>
      </c>
      <c r="H71" s="194">
        <f>SUM(H72:H74)</f>
        <v>314</v>
      </c>
      <c r="I71" s="194">
        <f t="shared" ref="I71:Q71" si="88">SUM(I72:I74)</f>
        <v>54</v>
      </c>
      <c r="J71" s="194">
        <f t="shared" si="88"/>
        <v>260</v>
      </c>
      <c r="K71" s="194">
        <f t="shared" si="88"/>
        <v>136</v>
      </c>
      <c r="L71" s="194">
        <f t="shared" si="88"/>
        <v>96</v>
      </c>
      <c r="M71" s="194">
        <f t="shared" si="88"/>
        <v>0</v>
      </c>
      <c r="N71" s="194">
        <f t="shared" si="88"/>
        <v>0</v>
      </c>
      <c r="O71" s="194">
        <f t="shared" si="88"/>
        <v>20</v>
      </c>
      <c r="P71" s="194">
        <f t="shared" si="88"/>
        <v>0</v>
      </c>
      <c r="Q71" s="194">
        <f t="shared" si="88"/>
        <v>8</v>
      </c>
      <c r="R71" s="161"/>
      <c r="S71" s="162"/>
      <c r="T71" s="162"/>
      <c r="U71" s="162"/>
      <c r="V71" s="162"/>
      <c r="W71" s="162"/>
      <c r="X71" s="162"/>
      <c r="Y71" s="162"/>
      <c r="Z71" s="162"/>
      <c r="AA71" s="162"/>
      <c r="AB71" s="161"/>
      <c r="AC71" s="162"/>
      <c r="AD71" s="162"/>
      <c r="AE71" s="162"/>
      <c r="AF71" s="162"/>
      <c r="AG71" s="162"/>
      <c r="AH71" s="162"/>
      <c r="AI71" s="162"/>
      <c r="AJ71" s="162"/>
      <c r="AK71" s="162"/>
      <c r="AL71" s="194">
        <f t="shared" ref="AL71:BQ71" si="89">SUM(AL72:AL74)</f>
        <v>0</v>
      </c>
      <c r="AM71" s="194">
        <f t="shared" si="89"/>
        <v>0</v>
      </c>
      <c r="AN71" s="194">
        <f t="shared" si="89"/>
        <v>0</v>
      </c>
      <c r="AO71" s="194">
        <f t="shared" si="89"/>
        <v>0</v>
      </c>
      <c r="AP71" s="194">
        <f t="shared" si="89"/>
        <v>0</v>
      </c>
      <c r="AQ71" s="194">
        <f t="shared" si="89"/>
        <v>0</v>
      </c>
      <c r="AR71" s="194">
        <f t="shared" si="89"/>
        <v>0</v>
      </c>
      <c r="AS71" s="194">
        <f t="shared" si="89"/>
        <v>0</v>
      </c>
      <c r="AT71" s="194">
        <f t="shared" si="89"/>
        <v>0</v>
      </c>
      <c r="AU71" s="194">
        <f t="shared" si="89"/>
        <v>0</v>
      </c>
      <c r="AV71" s="194">
        <f t="shared" si="89"/>
        <v>0</v>
      </c>
      <c r="AW71" s="194">
        <f t="shared" si="89"/>
        <v>0</v>
      </c>
      <c r="AX71" s="194">
        <f t="shared" si="89"/>
        <v>0</v>
      </c>
      <c r="AY71" s="194">
        <f t="shared" si="89"/>
        <v>0</v>
      </c>
      <c r="AZ71" s="194">
        <f t="shared" si="89"/>
        <v>0</v>
      </c>
      <c r="BA71" s="194">
        <f t="shared" si="89"/>
        <v>0</v>
      </c>
      <c r="BB71" s="194">
        <f t="shared" si="89"/>
        <v>0</v>
      </c>
      <c r="BC71" s="194">
        <f t="shared" si="89"/>
        <v>0</v>
      </c>
      <c r="BD71" s="194">
        <f t="shared" si="89"/>
        <v>0</v>
      </c>
      <c r="BE71" s="194">
        <f t="shared" si="89"/>
        <v>0</v>
      </c>
      <c r="BF71" s="194">
        <f t="shared" si="89"/>
        <v>0</v>
      </c>
      <c r="BG71" s="194">
        <f t="shared" si="89"/>
        <v>0</v>
      </c>
      <c r="BH71" s="194">
        <f t="shared" si="89"/>
        <v>0</v>
      </c>
      <c r="BI71" s="194">
        <f t="shared" si="89"/>
        <v>0</v>
      </c>
      <c r="BJ71" s="194">
        <f t="shared" si="89"/>
        <v>0</v>
      </c>
      <c r="BK71" s="194">
        <f t="shared" si="89"/>
        <v>0</v>
      </c>
      <c r="BL71" s="194">
        <f t="shared" si="89"/>
        <v>0</v>
      </c>
      <c r="BM71" s="194">
        <f t="shared" si="89"/>
        <v>0</v>
      </c>
      <c r="BN71" s="194">
        <f t="shared" si="89"/>
        <v>0</v>
      </c>
      <c r="BO71" s="194">
        <f t="shared" si="89"/>
        <v>0</v>
      </c>
      <c r="BP71" s="194">
        <f t="shared" si="89"/>
        <v>74</v>
      </c>
      <c r="BQ71" s="194">
        <f t="shared" si="89"/>
        <v>12</v>
      </c>
      <c r="BR71" s="194">
        <f t="shared" ref="BR71:CS71" si="90">SUM(BR72:BR74)</f>
        <v>62</v>
      </c>
      <c r="BS71" s="194">
        <f t="shared" si="90"/>
        <v>30</v>
      </c>
      <c r="BT71" s="194">
        <f t="shared" si="90"/>
        <v>30</v>
      </c>
      <c r="BU71" s="194">
        <f t="shared" si="90"/>
        <v>0</v>
      </c>
      <c r="BV71" s="194">
        <f t="shared" si="90"/>
        <v>0</v>
      </c>
      <c r="BW71" s="194">
        <f t="shared" si="90"/>
        <v>0</v>
      </c>
      <c r="BX71" s="194">
        <f t="shared" si="90"/>
        <v>0</v>
      </c>
      <c r="BY71" s="194">
        <f t="shared" si="90"/>
        <v>2</v>
      </c>
      <c r="BZ71" s="194">
        <f t="shared" si="90"/>
        <v>140</v>
      </c>
      <c r="CA71" s="194">
        <f t="shared" si="90"/>
        <v>24</v>
      </c>
      <c r="CB71" s="194">
        <f t="shared" si="90"/>
        <v>116</v>
      </c>
      <c r="CC71" s="194">
        <f t="shared" si="90"/>
        <v>66</v>
      </c>
      <c r="CD71" s="194">
        <f t="shared" si="90"/>
        <v>48</v>
      </c>
      <c r="CE71" s="194">
        <f t="shared" si="90"/>
        <v>0</v>
      </c>
      <c r="CF71" s="194">
        <f t="shared" si="90"/>
        <v>0</v>
      </c>
      <c r="CG71" s="194">
        <f t="shared" si="90"/>
        <v>0</v>
      </c>
      <c r="CH71" s="194">
        <f t="shared" si="90"/>
        <v>0</v>
      </c>
      <c r="CI71" s="194">
        <f t="shared" si="90"/>
        <v>2</v>
      </c>
      <c r="CJ71" s="194">
        <f t="shared" si="90"/>
        <v>100</v>
      </c>
      <c r="CK71" s="194">
        <f t="shared" si="90"/>
        <v>18</v>
      </c>
      <c r="CL71" s="194">
        <f t="shared" si="90"/>
        <v>82</v>
      </c>
      <c r="CM71" s="194">
        <f t="shared" si="90"/>
        <v>40</v>
      </c>
      <c r="CN71" s="194">
        <f t="shared" si="90"/>
        <v>18</v>
      </c>
      <c r="CO71" s="194">
        <f t="shared" si="90"/>
        <v>0</v>
      </c>
      <c r="CP71" s="194">
        <f t="shared" si="90"/>
        <v>0</v>
      </c>
      <c r="CQ71" s="194">
        <f t="shared" si="90"/>
        <v>20</v>
      </c>
      <c r="CR71" s="194">
        <f t="shared" si="90"/>
        <v>0</v>
      </c>
      <c r="CS71" s="194">
        <f t="shared" si="90"/>
        <v>4</v>
      </c>
      <c r="CT71" s="114"/>
      <c r="CU71" s="78">
        <v>488</v>
      </c>
      <c r="CV71" s="54">
        <f>H78-CU71</f>
        <v>86</v>
      </c>
    </row>
    <row r="72" spans="1:100" ht="31.5" customHeight="1">
      <c r="A72" s="44"/>
      <c r="B72" s="23" t="s">
        <v>85</v>
      </c>
      <c r="C72" s="12" t="s">
        <v>417</v>
      </c>
      <c r="D72" s="192"/>
      <c r="E72" s="175"/>
      <c r="F72" s="175">
        <v>8</v>
      </c>
      <c r="G72" s="175">
        <v>8</v>
      </c>
      <c r="H72" s="201">
        <f t="shared" ref="H72:H77" si="91">AL72+AV72++BF72+BP72+BZ72+CJ72</f>
        <v>134</v>
      </c>
      <c r="I72" s="201">
        <f>AM72+AW72++BG72+BQ72+CA72+CK72</f>
        <v>24</v>
      </c>
      <c r="J72" s="201">
        <f t="shared" ref="J72:J77" si="92">AN72+AX72++BH72+BR72+CB72+CL72</f>
        <v>110</v>
      </c>
      <c r="K72" s="201">
        <f t="shared" ref="K72:Q74" si="93">AO72+AY72++BI72+BS72+CC72+CM72</f>
        <v>56</v>
      </c>
      <c r="L72" s="201">
        <f t="shared" si="93"/>
        <v>30</v>
      </c>
      <c r="M72" s="201">
        <f t="shared" si="93"/>
        <v>0</v>
      </c>
      <c r="N72" s="201">
        <f t="shared" si="93"/>
        <v>0</v>
      </c>
      <c r="O72" s="201">
        <f t="shared" si="93"/>
        <v>20</v>
      </c>
      <c r="P72" s="201">
        <f t="shared" si="93"/>
        <v>0</v>
      </c>
      <c r="Q72" s="201">
        <f t="shared" si="93"/>
        <v>4</v>
      </c>
      <c r="R72" s="164"/>
      <c r="S72" s="159"/>
      <c r="T72" s="160"/>
      <c r="U72" s="159"/>
      <c r="V72" s="159"/>
      <c r="W72" s="159"/>
      <c r="X72" s="159"/>
      <c r="Y72" s="159"/>
      <c r="Z72" s="159"/>
      <c r="AA72" s="159"/>
      <c r="AB72" s="164"/>
      <c r="AC72" s="159"/>
      <c r="AD72" s="160"/>
      <c r="AE72" s="159"/>
      <c r="AF72" s="159"/>
      <c r="AG72" s="159"/>
      <c r="AH72" s="159"/>
      <c r="AI72" s="159"/>
      <c r="AJ72" s="159"/>
      <c r="AK72" s="159"/>
      <c r="AL72" s="152">
        <f>AM72+AN72</f>
        <v>0</v>
      </c>
      <c r="AM72" s="154"/>
      <c r="AN72" s="151">
        <f>SUM(AO72:AU72)</f>
        <v>0</v>
      </c>
      <c r="AO72" s="154"/>
      <c r="AP72" s="154"/>
      <c r="AQ72" s="154"/>
      <c r="AR72" s="154"/>
      <c r="AS72" s="154"/>
      <c r="AT72" s="154"/>
      <c r="AU72" s="154"/>
      <c r="AV72" s="152">
        <f>AW72+AX72</f>
        <v>0</v>
      </c>
      <c r="AW72" s="154"/>
      <c r="AX72" s="151">
        <f>SUM(AY72:BE72)</f>
        <v>0</v>
      </c>
      <c r="AY72" s="154"/>
      <c r="AZ72" s="154"/>
      <c r="BA72" s="154"/>
      <c r="BB72" s="154"/>
      <c r="BC72" s="154"/>
      <c r="BD72" s="154"/>
      <c r="BE72" s="154"/>
      <c r="BF72" s="152">
        <f>BG72+BH72</f>
        <v>0</v>
      </c>
      <c r="BG72" s="154"/>
      <c r="BH72" s="151">
        <f>SUM(BI72:BO72)</f>
        <v>0</v>
      </c>
      <c r="BI72" s="154"/>
      <c r="BJ72" s="154"/>
      <c r="BK72" s="154"/>
      <c r="BL72" s="154"/>
      <c r="BM72" s="154"/>
      <c r="BN72" s="154"/>
      <c r="BO72" s="154"/>
      <c r="BP72" s="152">
        <f>BQ72+BR72</f>
        <v>0</v>
      </c>
      <c r="BQ72" s="154"/>
      <c r="BR72" s="151">
        <f>SUM(BS72:BY72)</f>
        <v>0</v>
      </c>
      <c r="BS72" s="154"/>
      <c r="BT72" s="154"/>
      <c r="BU72" s="154"/>
      <c r="BV72" s="154"/>
      <c r="BW72" s="154"/>
      <c r="BX72" s="154"/>
      <c r="BY72" s="154"/>
      <c r="BZ72" s="152">
        <f>CA72+CB72</f>
        <v>34</v>
      </c>
      <c r="CA72" s="154">
        <v>6</v>
      </c>
      <c r="CB72" s="151">
        <f>SUM(CC72:CI72)</f>
        <v>28</v>
      </c>
      <c r="CC72" s="154">
        <v>16</v>
      </c>
      <c r="CD72" s="154">
        <v>12</v>
      </c>
      <c r="CE72" s="154"/>
      <c r="CF72" s="154"/>
      <c r="CG72" s="154"/>
      <c r="CH72" s="154"/>
      <c r="CI72" s="154"/>
      <c r="CJ72" s="152">
        <f>CK72+CL72</f>
        <v>100</v>
      </c>
      <c r="CK72" s="154">
        <v>18</v>
      </c>
      <c r="CL72" s="151">
        <f>SUM(CM72:CS72)</f>
        <v>82</v>
      </c>
      <c r="CM72" s="154">
        <v>40</v>
      </c>
      <c r="CN72" s="154">
        <v>18</v>
      </c>
      <c r="CO72" s="154"/>
      <c r="CP72" s="154"/>
      <c r="CQ72" s="154">
        <v>20</v>
      </c>
      <c r="CR72" s="154"/>
      <c r="CS72" s="154">
        <v>4</v>
      </c>
      <c r="CT72" s="46"/>
      <c r="CU72" s="50">
        <v>104</v>
      </c>
      <c r="CV72" s="49">
        <f>H72-CU72</f>
        <v>30</v>
      </c>
    </row>
    <row r="73" spans="1:100" ht="36.75" customHeight="1">
      <c r="A73" s="44"/>
      <c r="B73" s="23" t="s">
        <v>358</v>
      </c>
      <c r="C73" s="12" t="s">
        <v>418</v>
      </c>
      <c r="D73" s="192"/>
      <c r="E73" s="175"/>
      <c r="F73" s="175">
        <v>6</v>
      </c>
      <c r="G73" s="209"/>
      <c r="H73" s="201">
        <f t="shared" si="91"/>
        <v>74</v>
      </c>
      <c r="I73" s="201">
        <f>AM73+AW73++BG73+BQ73+CA73+CK73</f>
        <v>12</v>
      </c>
      <c r="J73" s="201">
        <f t="shared" si="92"/>
        <v>62</v>
      </c>
      <c r="K73" s="201">
        <f t="shared" si="93"/>
        <v>30</v>
      </c>
      <c r="L73" s="201">
        <f t="shared" si="93"/>
        <v>30</v>
      </c>
      <c r="M73" s="201">
        <f t="shared" si="93"/>
        <v>0</v>
      </c>
      <c r="N73" s="201">
        <f t="shared" si="93"/>
        <v>0</v>
      </c>
      <c r="O73" s="201">
        <f t="shared" si="93"/>
        <v>0</v>
      </c>
      <c r="P73" s="201">
        <f t="shared" si="93"/>
        <v>0</v>
      </c>
      <c r="Q73" s="201">
        <f t="shared" si="93"/>
        <v>2</v>
      </c>
      <c r="R73" s="164"/>
      <c r="S73" s="159"/>
      <c r="T73" s="160"/>
      <c r="U73" s="159"/>
      <c r="V73" s="159"/>
      <c r="W73" s="159"/>
      <c r="X73" s="159"/>
      <c r="Y73" s="159"/>
      <c r="Z73" s="159"/>
      <c r="AA73" s="159"/>
      <c r="AB73" s="164"/>
      <c r="AC73" s="159"/>
      <c r="AD73" s="160"/>
      <c r="AE73" s="159"/>
      <c r="AF73" s="159"/>
      <c r="AG73" s="159"/>
      <c r="AH73" s="159"/>
      <c r="AI73" s="159"/>
      <c r="AJ73" s="159"/>
      <c r="AK73" s="159"/>
      <c r="AL73" s="152">
        <f>AM73+AN73</f>
        <v>0</v>
      </c>
      <c r="AM73" s="154"/>
      <c r="AN73" s="151">
        <f>SUM(AO73:AU73)</f>
        <v>0</v>
      </c>
      <c r="AO73" s="154"/>
      <c r="AP73" s="154"/>
      <c r="AQ73" s="154"/>
      <c r="AR73" s="154"/>
      <c r="AS73" s="154"/>
      <c r="AT73" s="154"/>
      <c r="AU73" s="154"/>
      <c r="AV73" s="152">
        <f>AW73+AX73</f>
        <v>0</v>
      </c>
      <c r="AW73" s="154"/>
      <c r="AX73" s="151">
        <f>SUM(AY73:BE73)</f>
        <v>0</v>
      </c>
      <c r="AY73" s="154"/>
      <c r="AZ73" s="154"/>
      <c r="BA73" s="154"/>
      <c r="BB73" s="154"/>
      <c r="BC73" s="154"/>
      <c r="BD73" s="154"/>
      <c r="BE73" s="154"/>
      <c r="BF73" s="152">
        <f>BG73+BH73</f>
        <v>0</v>
      </c>
      <c r="BG73" s="154"/>
      <c r="BH73" s="151">
        <f>SUM(BI73:BO73)</f>
        <v>0</v>
      </c>
      <c r="BI73" s="154"/>
      <c r="BJ73" s="154"/>
      <c r="BK73" s="154"/>
      <c r="BL73" s="154"/>
      <c r="BM73" s="154"/>
      <c r="BN73" s="154"/>
      <c r="BO73" s="154"/>
      <c r="BP73" s="152">
        <f>BQ73+BR73</f>
        <v>74</v>
      </c>
      <c r="BQ73" s="154">
        <v>12</v>
      </c>
      <c r="BR73" s="151">
        <f>SUM(BS73:BY73)</f>
        <v>62</v>
      </c>
      <c r="BS73" s="154">
        <v>30</v>
      </c>
      <c r="BT73" s="154">
        <v>30</v>
      </c>
      <c r="BU73" s="154"/>
      <c r="BV73" s="154"/>
      <c r="BW73" s="154"/>
      <c r="BX73" s="154"/>
      <c r="BY73" s="154">
        <v>2</v>
      </c>
      <c r="BZ73" s="152">
        <f>CA73+CB73</f>
        <v>0</v>
      </c>
      <c r="CA73" s="154"/>
      <c r="CB73" s="151">
        <f>SUM(CC73:CI73)</f>
        <v>0</v>
      </c>
      <c r="CC73" s="154"/>
      <c r="CD73" s="154"/>
      <c r="CE73" s="154"/>
      <c r="CF73" s="154"/>
      <c r="CG73" s="154"/>
      <c r="CH73" s="154"/>
      <c r="CI73" s="154"/>
      <c r="CJ73" s="152">
        <f>CK73+CL73</f>
        <v>0</v>
      </c>
      <c r="CK73" s="154"/>
      <c r="CL73" s="151">
        <f>SUM(CM73:CS73)</f>
        <v>0</v>
      </c>
      <c r="CM73" s="154"/>
      <c r="CN73" s="154"/>
      <c r="CO73" s="154"/>
      <c r="CP73" s="154"/>
      <c r="CQ73" s="154"/>
      <c r="CR73" s="154"/>
      <c r="CS73" s="154"/>
      <c r="CT73" s="46"/>
      <c r="CU73" s="24">
        <v>48</v>
      </c>
      <c r="CV73" s="49">
        <f>H73-CU73</f>
        <v>26</v>
      </c>
    </row>
    <row r="74" spans="1:100" ht="30.75" customHeight="1">
      <c r="A74" s="44"/>
      <c r="B74" s="23" t="s">
        <v>416</v>
      </c>
      <c r="C74" s="12" t="s">
        <v>419</v>
      </c>
      <c r="D74" s="192"/>
      <c r="E74" s="175"/>
      <c r="F74" s="175">
        <v>7</v>
      </c>
      <c r="G74" s="209"/>
      <c r="H74" s="201">
        <f t="shared" si="91"/>
        <v>106</v>
      </c>
      <c r="I74" s="201">
        <f>AM74+AW74++BG74+BQ74+CA74+CK74</f>
        <v>18</v>
      </c>
      <c r="J74" s="201">
        <f t="shared" si="92"/>
        <v>88</v>
      </c>
      <c r="K74" s="201">
        <f t="shared" si="93"/>
        <v>50</v>
      </c>
      <c r="L74" s="201">
        <f t="shared" si="93"/>
        <v>36</v>
      </c>
      <c r="M74" s="201">
        <f t="shared" si="93"/>
        <v>0</v>
      </c>
      <c r="N74" s="201">
        <f t="shared" si="93"/>
        <v>0</v>
      </c>
      <c r="O74" s="201">
        <f t="shared" si="93"/>
        <v>0</v>
      </c>
      <c r="P74" s="201">
        <f t="shared" si="93"/>
        <v>0</v>
      </c>
      <c r="Q74" s="201">
        <f t="shared" si="93"/>
        <v>2</v>
      </c>
      <c r="R74" s="164"/>
      <c r="S74" s="159"/>
      <c r="T74" s="160"/>
      <c r="U74" s="159"/>
      <c r="V74" s="159"/>
      <c r="W74" s="159"/>
      <c r="X74" s="159"/>
      <c r="Y74" s="159"/>
      <c r="Z74" s="159"/>
      <c r="AA74" s="159"/>
      <c r="AB74" s="164"/>
      <c r="AC74" s="159"/>
      <c r="AD74" s="160"/>
      <c r="AE74" s="159"/>
      <c r="AF74" s="159"/>
      <c r="AG74" s="159"/>
      <c r="AH74" s="159"/>
      <c r="AI74" s="159"/>
      <c r="AJ74" s="159"/>
      <c r="AK74" s="159"/>
      <c r="AL74" s="152">
        <f>AM74+AN74</f>
        <v>0</v>
      </c>
      <c r="AM74" s="154"/>
      <c r="AN74" s="151">
        <f>SUM(AO74:AU74)</f>
        <v>0</v>
      </c>
      <c r="AO74" s="154"/>
      <c r="AP74" s="154"/>
      <c r="AQ74" s="154"/>
      <c r="AR74" s="154"/>
      <c r="AS74" s="154"/>
      <c r="AT74" s="154"/>
      <c r="AU74" s="154"/>
      <c r="AV74" s="152">
        <f>AW74+AX74</f>
        <v>0</v>
      </c>
      <c r="AW74" s="154"/>
      <c r="AX74" s="151">
        <f>SUM(AY74:BE74)</f>
        <v>0</v>
      </c>
      <c r="AY74" s="154"/>
      <c r="AZ74" s="154"/>
      <c r="BA74" s="154"/>
      <c r="BB74" s="154"/>
      <c r="BC74" s="154"/>
      <c r="BD74" s="154"/>
      <c r="BE74" s="154"/>
      <c r="BF74" s="152">
        <f>BG74+BH74</f>
        <v>0</v>
      </c>
      <c r="BG74" s="154"/>
      <c r="BH74" s="151">
        <f>SUM(BI74:BO74)</f>
        <v>0</v>
      </c>
      <c r="BI74" s="154"/>
      <c r="BJ74" s="154"/>
      <c r="BK74" s="154"/>
      <c r="BL74" s="154"/>
      <c r="BM74" s="154"/>
      <c r="BN74" s="154"/>
      <c r="BO74" s="154"/>
      <c r="BP74" s="152">
        <f>BQ74+BR74</f>
        <v>0</v>
      </c>
      <c r="BQ74" s="154"/>
      <c r="BR74" s="151">
        <f>SUM(BS74:BY74)</f>
        <v>0</v>
      </c>
      <c r="BS74" s="154"/>
      <c r="BT74" s="154"/>
      <c r="BU74" s="154"/>
      <c r="BV74" s="154"/>
      <c r="BW74" s="154"/>
      <c r="BX74" s="154"/>
      <c r="BY74" s="154"/>
      <c r="BZ74" s="152">
        <f>CA74+CB74</f>
        <v>106</v>
      </c>
      <c r="CA74" s="154">
        <v>18</v>
      </c>
      <c r="CB74" s="151">
        <f>SUM(CC74:CI74)</f>
        <v>88</v>
      </c>
      <c r="CC74" s="154">
        <v>50</v>
      </c>
      <c r="CD74" s="154">
        <v>36</v>
      </c>
      <c r="CE74" s="154"/>
      <c r="CF74" s="154"/>
      <c r="CG74" s="154"/>
      <c r="CH74" s="154"/>
      <c r="CI74" s="154">
        <v>2</v>
      </c>
      <c r="CJ74" s="152">
        <f>CK74+CL74</f>
        <v>0</v>
      </c>
      <c r="CK74" s="154"/>
      <c r="CL74" s="151">
        <f>SUM(CM74:CS74)</f>
        <v>0</v>
      </c>
      <c r="CM74" s="154"/>
      <c r="CN74" s="154"/>
      <c r="CO74" s="154"/>
      <c r="CP74" s="154"/>
      <c r="CQ74" s="154"/>
      <c r="CR74" s="154"/>
      <c r="CS74" s="154"/>
      <c r="CT74" s="46"/>
      <c r="CU74" s="24">
        <v>48</v>
      </c>
      <c r="CV74" s="49"/>
    </row>
    <row r="75" spans="1:100" ht="13.5" customHeight="1">
      <c r="A75" s="44"/>
      <c r="B75" s="23" t="s">
        <v>291</v>
      </c>
      <c r="C75" s="12" t="s">
        <v>49</v>
      </c>
      <c r="D75" s="192"/>
      <c r="E75" s="175"/>
      <c r="F75" s="175">
        <v>7</v>
      </c>
      <c r="G75" s="209"/>
      <c r="H75" s="201">
        <f t="shared" si="91"/>
        <v>108</v>
      </c>
      <c r="I75" s="20"/>
      <c r="J75" s="201">
        <f t="shared" si="92"/>
        <v>108</v>
      </c>
      <c r="K75" s="154" t="s">
        <v>304</v>
      </c>
      <c r="L75" s="154">
        <v>3</v>
      </c>
      <c r="M75" s="154"/>
      <c r="N75" s="154"/>
      <c r="O75" s="154"/>
      <c r="P75" s="154"/>
      <c r="Q75" s="210">
        <v>2</v>
      </c>
      <c r="R75" s="166"/>
      <c r="S75" s="160"/>
      <c r="T75" s="160"/>
      <c r="U75" s="167"/>
      <c r="V75" s="159"/>
      <c r="W75" s="316"/>
      <c r="X75" s="316"/>
      <c r="Y75" s="316"/>
      <c r="Z75" s="316"/>
      <c r="AA75" s="316"/>
      <c r="AB75" s="166"/>
      <c r="AC75" s="160"/>
      <c r="AD75" s="160"/>
      <c r="AE75" s="167"/>
      <c r="AF75" s="159"/>
      <c r="AG75" s="316"/>
      <c r="AH75" s="316"/>
      <c r="AI75" s="316"/>
      <c r="AJ75" s="316"/>
      <c r="AK75" s="316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54"/>
      <c r="BN75" s="154"/>
      <c r="BO75" s="154"/>
      <c r="BP75" s="154"/>
      <c r="BQ75" s="154"/>
      <c r="BR75" s="154"/>
      <c r="BS75" s="154"/>
      <c r="BT75" s="154"/>
      <c r="BU75" s="154"/>
      <c r="BV75" s="154"/>
      <c r="BW75" s="154"/>
      <c r="BX75" s="154"/>
      <c r="BY75" s="154"/>
      <c r="BZ75" s="154">
        <v>108</v>
      </c>
      <c r="CA75" s="154"/>
      <c r="CB75" s="154">
        <v>108</v>
      </c>
      <c r="CC75" s="154" t="s">
        <v>304</v>
      </c>
      <c r="CD75" s="154">
        <v>3</v>
      </c>
      <c r="CE75" s="154"/>
      <c r="CF75" s="154"/>
      <c r="CG75" s="154"/>
      <c r="CH75" s="154"/>
      <c r="CI75" s="206">
        <v>2</v>
      </c>
      <c r="CJ75" s="154"/>
      <c r="CK75" s="154"/>
      <c r="CL75" s="154"/>
      <c r="CM75" s="154"/>
      <c r="CN75" s="154"/>
      <c r="CO75" s="154"/>
      <c r="CP75" s="154"/>
      <c r="CQ75" s="154"/>
      <c r="CR75" s="154"/>
      <c r="CS75" s="206"/>
      <c r="CT75" s="46"/>
      <c r="CU75" s="24">
        <v>108</v>
      </c>
      <c r="CV75" s="49">
        <f>H75-CU75</f>
        <v>0</v>
      </c>
    </row>
    <row r="76" spans="1:100" ht="21">
      <c r="A76" s="44"/>
      <c r="B76" s="23" t="s">
        <v>427</v>
      </c>
      <c r="C76" s="12" t="s">
        <v>52</v>
      </c>
      <c r="D76" s="192"/>
      <c r="E76" s="175"/>
      <c r="F76" s="175">
        <v>8</v>
      </c>
      <c r="G76" s="209"/>
      <c r="H76" s="201">
        <f t="shared" si="91"/>
        <v>144</v>
      </c>
      <c r="I76" s="20"/>
      <c r="J76" s="201">
        <f t="shared" si="92"/>
        <v>144</v>
      </c>
      <c r="K76" s="154" t="s">
        <v>304</v>
      </c>
      <c r="L76" s="154">
        <v>4</v>
      </c>
      <c r="M76" s="154"/>
      <c r="N76" s="154"/>
      <c r="O76" s="154"/>
      <c r="P76" s="154"/>
      <c r="Q76" s="210">
        <v>2</v>
      </c>
      <c r="R76" s="166" t="s">
        <v>162</v>
      </c>
      <c r="S76" s="160"/>
      <c r="T76" s="160"/>
      <c r="U76" s="167" t="s">
        <v>304</v>
      </c>
      <c r="V76" s="159"/>
      <c r="W76" s="316"/>
      <c r="X76" s="316"/>
      <c r="Y76" s="316"/>
      <c r="Z76" s="316"/>
      <c r="AA76" s="316"/>
      <c r="AB76" s="166" t="s">
        <v>162</v>
      </c>
      <c r="AC76" s="160"/>
      <c r="AD76" s="160"/>
      <c r="AE76" s="167" t="s">
        <v>304</v>
      </c>
      <c r="AF76" s="159"/>
      <c r="AG76" s="316"/>
      <c r="AH76" s="316"/>
      <c r="AI76" s="316"/>
      <c r="AJ76" s="316"/>
      <c r="AK76" s="316"/>
      <c r="AL76" s="154"/>
      <c r="AM76" s="154"/>
      <c r="AN76" s="154"/>
      <c r="AO76" s="154" t="s">
        <v>304</v>
      </c>
      <c r="AP76" s="154"/>
      <c r="AQ76" s="154"/>
      <c r="AR76" s="154"/>
      <c r="AS76" s="154"/>
      <c r="AT76" s="154"/>
      <c r="AU76" s="154"/>
      <c r="AV76" s="154"/>
      <c r="AW76" s="154"/>
      <c r="AX76" s="154"/>
      <c r="AY76" s="154" t="s">
        <v>304</v>
      </c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54"/>
      <c r="BN76" s="154"/>
      <c r="BO76" s="154"/>
      <c r="BP76" s="154"/>
      <c r="BQ76" s="154"/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206"/>
      <c r="CJ76" s="154">
        <v>144</v>
      </c>
      <c r="CK76" s="154"/>
      <c r="CL76" s="154">
        <v>144</v>
      </c>
      <c r="CM76" s="154" t="s">
        <v>304</v>
      </c>
      <c r="CN76" s="154">
        <v>4</v>
      </c>
      <c r="CO76" s="154"/>
      <c r="CP76" s="154"/>
      <c r="CQ76" s="154"/>
      <c r="CR76" s="154"/>
      <c r="CS76" s="206">
        <v>2</v>
      </c>
      <c r="CT76" s="46"/>
      <c r="CU76" s="50">
        <v>180</v>
      </c>
      <c r="CV76" s="49">
        <f>H76-CU76</f>
        <v>-36</v>
      </c>
    </row>
    <row r="77" spans="1:100" ht="13.5" customHeight="1" thickBot="1">
      <c r="A77" s="66"/>
      <c r="B77" s="23" t="s">
        <v>359</v>
      </c>
      <c r="C77" s="67" t="s">
        <v>354</v>
      </c>
      <c r="D77" s="154">
        <v>8</v>
      </c>
      <c r="E77" s="238"/>
      <c r="F77" s="238"/>
      <c r="G77" s="238"/>
      <c r="H77" s="201">
        <f t="shared" si="91"/>
        <v>8</v>
      </c>
      <c r="I77" s="53"/>
      <c r="J77" s="201">
        <f t="shared" si="92"/>
        <v>8</v>
      </c>
      <c r="K77" s="154"/>
      <c r="L77" s="154"/>
      <c r="M77" s="154"/>
      <c r="N77" s="154"/>
      <c r="O77" s="154"/>
      <c r="P77" s="211">
        <v>2</v>
      </c>
      <c r="Q77" s="204">
        <v>6</v>
      </c>
      <c r="R77" s="160"/>
      <c r="S77" s="169"/>
      <c r="T77" s="160"/>
      <c r="U77" s="169"/>
      <c r="V77" s="169"/>
      <c r="W77" s="169"/>
      <c r="X77" s="169"/>
      <c r="Y77" s="169"/>
      <c r="Z77" s="169"/>
      <c r="AA77" s="159"/>
      <c r="AB77" s="160"/>
      <c r="AC77" s="169"/>
      <c r="AD77" s="160"/>
      <c r="AE77" s="169"/>
      <c r="AF77" s="169"/>
      <c r="AG77" s="169"/>
      <c r="AH77" s="169"/>
      <c r="AI77" s="169"/>
      <c r="AJ77" s="169"/>
      <c r="AK77" s="159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211"/>
      <c r="CI77" s="207"/>
      <c r="CJ77" s="154">
        <v>8</v>
      </c>
      <c r="CK77" s="154"/>
      <c r="CL77" s="154">
        <v>8</v>
      </c>
      <c r="CM77" s="154"/>
      <c r="CN77" s="154"/>
      <c r="CO77" s="154"/>
      <c r="CP77" s="154"/>
      <c r="CQ77" s="154"/>
      <c r="CR77" s="204">
        <v>2</v>
      </c>
      <c r="CS77" s="207">
        <v>6</v>
      </c>
      <c r="CT77" s="55"/>
      <c r="CU77" s="47"/>
      <c r="CV77" s="49">
        <f>H77-CU77</f>
        <v>8</v>
      </c>
    </row>
    <row r="78" spans="1:100" s="43" customFormat="1" ht="13.5" customHeight="1" thickBot="1">
      <c r="A78" s="32"/>
      <c r="B78" s="68"/>
      <c r="C78" s="69" t="s">
        <v>355</v>
      </c>
      <c r="D78" s="239"/>
      <c r="E78" s="239"/>
      <c r="F78" s="239"/>
      <c r="G78" s="239"/>
      <c r="H78" s="194">
        <f>H71+H75+H76+H77</f>
        <v>574</v>
      </c>
      <c r="I78" s="70"/>
      <c r="J78" s="194">
        <f>J71+J75+J76+J77</f>
        <v>520</v>
      </c>
      <c r="K78" s="70"/>
      <c r="L78" s="70"/>
      <c r="M78" s="70"/>
      <c r="N78" s="70"/>
      <c r="O78" s="70"/>
      <c r="P78" s="70"/>
      <c r="Q78" s="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94">
        <f>AL71+AL75+AL76+AL77</f>
        <v>0</v>
      </c>
      <c r="AM78" s="70"/>
      <c r="AN78" s="194">
        <f>AN71+AN75+AN76+AN77</f>
        <v>0</v>
      </c>
      <c r="AO78" s="70"/>
      <c r="AP78" s="70"/>
      <c r="AQ78" s="70"/>
      <c r="AR78" s="70"/>
      <c r="AS78" s="70"/>
      <c r="AT78" s="70"/>
      <c r="AU78" s="70"/>
      <c r="AV78" s="194">
        <f>AV71+AV75+AV76+AV77</f>
        <v>0</v>
      </c>
      <c r="AW78" s="70"/>
      <c r="AX78" s="194">
        <f>AX71+AX75+AX76+AX77</f>
        <v>0</v>
      </c>
      <c r="AY78" s="70"/>
      <c r="AZ78" s="70"/>
      <c r="BA78" s="70"/>
      <c r="BB78" s="70"/>
      <c r="BC78" s="70"/>
      <c r="BD78" s="70"/>
      <c r="BE78" s="79"/>
      <c r="BF78" s="194">
        <f>BF71+BF75+BF76+BF77</f>
        <v>0</v>
      </c>
      <c r="BG78" s="68"/>
      <c r="BH78" s="194">
        <f>BH71+BH75+BH76+BH77</f>
        <v>0</v>
      </c>
      <c r="BI78" s="68"/>
      <c r="BJ78" s="70"/>
      <c r="BK78" s="70"/>
      <c r="BL78" s="70"/>
      <c r="BM78" s="70"/>
      <c r="BN78" s="70"/>
      <c r="BO78" s="79"/>
      <c r="BP78" s="194">
        <f>BP71+BP75+BP76+BP77</f>
        <v>74</v>
      </c>
      <c r="BQ78" s="76"/>
      <c r="BR78" s="194">
        <f>BR71+BR75+BR76+BR77</f>
        <v>62</v>
      </c>
      <c r="BS78" s="70"/>
      <c r="BT78" s="70"/>
      <c r="BU78" s="70"/>
      <c r="BV78" s="70"/>
      <c r="BW78" s="70"/>
      <c r="BX78" s="70"/>
      <c r="BY78" s="79"/>
      <c r="BZ78" s="194">
        <f>BZ71+BZ75+BZ76+BZ77</f>
        <v>248</v>
      </c>
      <c r="CA78" s="70"/>
      <c r="CB78" s="194">
        <f>CB71+CB75+CB76+CB77</f>
        <v>224</v>
      </c>
      <c r="CC78" s="71"/>
      <c r="CD78" s="71"/>
      <c r="CE78" s="71"/>
      <c r="CF78" s="71"/>
      <c r="CG78" s="71"/>
      <c r="CH78" s="71"/>
      <c r="CI78" s="72"/>
      <c r="CJ78" s="194">
        <f>CJ71+CJ75+CJ76+CJ77</f>
        <v>252</v>
      </c>
      <c r="CK78" s="77"/>
      <c r="CL78" s="194">
        <f>CL71+CL75+CL76+CL77</f>
        <v>234</v>
      </c>
      <c r="CM78" s="71"/>
      <c r="CN78" s="71"/>
      <c r="CO78" s="71"/>
      <c r="CP78" s="71"/>
      <c r="CQ78" s="71"/>
      <c r="CR78" s="71"/>
      <c r="CS78" s="72"/>
      <c r="CT78" s="70"/>
      <c r="CU78" s="70"/>
      <c r="CV78" s="70"/>
    </row>
    <row r="79" spans="1:100" s="43" customFormat="1" ht="54.75" customHeight="1" thickBot="1">
      <c r="A79" s="32"/>
      <c r="B79" s="112" t="s">
        <v>420</v>
      </c>
      <c r="C79" s="113" t="s">
        <v>425</v>
      </c>
      <c r="D79" s="236">
        <v>1</v>
      </c>
      <c r="E79" s="237"/>
      <c r="F79" s="237">
        <v>3</v>
      </c>
      <c r="G79" s="237"/>
      <c r="H79" s="194">
        <f>SUM(H80:H80)</f>
        <v>70</v>
      </c>
      <c r="I79" s="194">
        <f t="shared" ref="I79:Q79" si="94">SUM(I80:I80)</f>
        <v>8</v>
      </c>
      <c r="J79" s="194">
        <f t="shared" si="94"/>
        <v>62</v>
      </c>
      <c r="K79" s="194">
        <f t="shared" si="94"/>
        <v>30</v>
      </c>
      <c r="L79" s="194">
        <f t="shared" si="94"/>
        <v>30</v>
      </c>
      <c r="M79" s="194">
        <f t="shared" si="94"/>
        <v>0</v>
      </c>
      <c r="N79" s="194">
        <f t="shared" si="94"/>
        <v>0</v>
      </c>
      <c r="O79" s="194">
        <f t="shared" si="94"/>
        <v>0</v>
      </c>
      <c r="P79" s="194">
        <f t="shared" si="94"/>
        <v>0</v>
      </c>
      <c r="Q79" s="194">
        <f t="shared" si="94"/>
        <v>2</v>
      </c>
      <c r="R79" s="161"/>
      <c r="S79" s="162"/>
      <c r="T79" s="162"/>
      <c r="U79" s="162"/>
      <c r="V79" s="162"/>
      <c r="W79" s="162"/>
      <c r="X79" s="162"/>
      <c r="Y79" s="162"/>
      <c r="Z79" s="162"/>
      <c r="AA79" s="162"/>
      <c r="AB79" s="161"/>
      <c r="AC79" s="162"/>
      <c r="AD79" s="162"/>
      <c r="AE79" s="162"/>
      <c r="AF79" s="162"/>
      <c r="AG79" s="162"/>
      <c r="AH79" s="162"/>
      <c r="AI79" s="162"/>
      <c r="AJ79" s="162"/>
      <c r="AK79" s="162"/>
      <c r="AL79" s="194">
        <f t="shared" ref="AL79:BQ79" si="95">SUM(AL80:AL80)</f>
        <v>0</v>
      </c>
      <c r="AM79" s="194">
        <f t="shared" si="95"/>
        <v>0</v>
      </c>
      <c r="AN79" s="194">
        <f t="shared" si="95"/>
        <v>0</v>
      </c>
      <c r="AO79" s="194">
        <f t="shared" si="95"/>
        <v>0</v>
      </c>
      <c r="AP79" s="194">
        <f t="shared" si="95"/>
        <v>0</v>
      </c>
      <c r="AQ79" s="194">
        <f t="shared" si="95"/>
        <v>0</v>
      </c>
      <c r="AR79" s="194">
        <f t="shared" si="95"/>
        <v>0</v>
      </c>
      <c r="AS79" s="194">
        <f t="shared" si="95"/>
        <v>0</v>
      </c>
      <c r="AT79" s="194">
        <f t="shared" si="95"/>
        <v>0</v>
      </c>
      <c r="AU79" s="194">
        <f t="shared" si="95"/>
        <v>0</v>
      </c>
      <c r="AV79" s="194">
        <f t="shared" si="95"/>
        <v>0</v>
      </c>
      <c r="AW79" s="194">
        <f t="shared" si="95"/>
        <v>0</v>
      </c>
      <c r="AX79" s="194">
        <f t="shared" si="95"/>
        <v>0</v>
      </c>
      <c r="AY79" s="194">
        <f t="shared" si="95"/>
        <v>0</v>
      </c>
      <c r="AZ79" s="194">
        <f t="shared" si="95"/>
        <v>0</v>
      </c>
      <c r="BA79" s="194">
        <f t="shared" si="95"/>
        <v>0</v>
      </c>
      <c r="BB79" s="194">
        <f t="shared" si="95"/>
        <v>0</v>
      </c>
      <c r="BC79" s="194">
        <f t="shared" si="95"/>
        <v>0</v>
      </c>
      <c r="BD79" s="194">
        <f t="shared" si="95"/>
        <v>0</v>
      </c>
      <c r="BE79" s="194">
        <f t="shared" si="95"/>
        <v>0</v>
      </c>
      <c r="BF79" s="194">
        <f t="shared" si="95"/>
        <v>0</v>
      </c>
      <c r="BG79" s="194">
        <f t="shared" si="95"/>
        <v>0</v>
      </c>
      <c r="BH79" s="194">
        <f t="shared" si="95"/>
        <v>0</v>
      </c>
      <c r="BI79" s="194">
        <f t="shared" si="95"/>
        <v>0</v>
      </c>
      <c r="BJ79" s="194">
        <f t="shared" si="95"/>
        <v>0</v>
      </c>
      <c r="BK79" s="194">
        <f t="shared" si="95"/>
        <v>0</v>
      </c>
      <c r="BL79" s="194">
        <f t="shared" si="95"/>
        <v>0</v>
      </c>
      <c r="BM79" s="194">
        <f t="shared" si="95"/>
        <v>0</v>
      </c>
      <c r="BN79" s="194">
        <f t="shared" si="95"/>
        <v>0</v>
      </c>
      <c r="BO79" s="194">
        <f t="shared" si="95"/>
        <v>0</v>
      </c>
      <c r="BP79" s="194">
        <f t="shared" si="95"/>
        <v>70</v>
      </c>
      <c r="BQ79" s="194">
        <f t="shared" si="95"/>
        <v>8</v>
      </c>
      <c r="BR79" s="194">
        <f t="shared" ref="BR79:CS79" si="96">SUM(BR80:BR80)</f>
        <v>62</v>
      </c>
      <c r="BS79" s="194">
        <f t="shared" si="96"/>
        <v>30</v>
      </c>
      <c r="BT79" s="194">
        <f t="shared" si="96"/>
        <v>30</v>
      </c>
      <c r="BU79" s="194">
        <f t="shared" si="96"/>
        <v>0</v>
      </c>
      <c r="BV79" s="194">
        <f t="shared" si="96"/>
        <v>0</v>
      </c>
      <c r="BW79" s="194">
        <f t="shared" si="96"/>
        <v>0</v>
      </c>
      <c r="BX79" s="194">
        <f t="shared" si="96"/>
        <v>0</v>
      </c>
      <c r="BY79" s="194">
        <f t="shared" si="96"/>
        <v>2</v>
      </c>
      <c r="BZ79" s="194">
        <f t="shared" si="96"/>
        <v>0</v>
      </c>
      <c r="CA79" s="194">
        <f t="shared" si="96"/>
        <v>0</v>
      </c>
      <c r="CB79" s="194">
        <f t="shared" si="96"/>
        <v>0</v>
      </c>
      <c r="CC79" s="194">
        <f t="shared" si="96"/>
        <v>0</v>
      </c>
      <c r="CD79" s="194">
        <f t="shared" si="96"/>
        <v>0</v>
      </c>
      <c r="CE79" s="194">
        <f t="shared" si="96"/>
        <v>0</v>
      </c>
      <c r="CF79" s="194">
        <f t="shared" si="96"/>
        <v>0</v>
      </c>
      <c r="CG79" s="194">
        <f t="shared" si="96"/>
        <v>0</v>
      </c>
      <c r="CH79" s="194">
        <f t="shared" si="96"/>
        <v>0</v>
      </c>
      <c r="CI79" s="194">
        <f t="shared" si="96"/>
        <v>0</v>
      </c>
      <c r="CJ79" s="194">
        <f t="shared" si="96"/>
        <v>0</v>
      </c>
      <c r="CK79" s="194">
        <f t="shared" si="96"/>
        <v>0</v>
      </c>
      <c r="CL79" s="194">
        <f t="shared" si="96"/>
        <v>0</v>
      </c>
      <c r="CM79" s="194">
        <f t="shared" si="96"/>
        <v>0</v>
      </c>
      <c r="CN79" s="194">
        <f t="shared" si="96"/>
        <v>0</v>
      </c>
      <c r="CO79" s="194">
        <f t="shared" si="96"/>
        <v>0</v>
      </c>
      <c r="CP79" s="194">
        <f t="shared" si="96"/>
        <v>0</v>
      </c>
      <c r="CQ79" s="194">
        <f t="shared" si="96"/>
        <v>0</v>
      </c>
      <c r="CR79" s="194">
        <f t="shared" si="96"/>
        <v>0</v>
      </c>
      <c r="CS79" s="194">
        <f t="shared" si="96"/>
        <v>0</v>
      </c>
      <c r="CT79" s="42"/>
      <c r="CU79" s="78">
        <v>252</v>
      </c>
      <c r="CV79" s="54">
        <f>SUM(CV80:CV83)</f>
        <v>42</v>
      </c>
    </row>
    <row r="80" spans="1:100" ht="31.5" customHeight="1">
      <c r="A80" s="44"/>
      <c r="B80" s="23" t="s">
        <v>421</v>
      </c>
      <c r="C80" s="12" t="s">
        <v>426</v>
      </c>
      <c r="D80" s="192"/>
      <c r="E80" s="175"/>
      <c r="F80" s="175" t="s">
        <v>524</v>
      </c>
      <c r="G80" s="175"/>
      <c r="H80" s="201">
        <f t="shared" ref="H80:Q80" si="97">AL80+AV80++BF80+BP80+BZ80+CJ80</f>
        <v>70</v>
      </c>
      <c r="I80" s="201">
        <f t="shared" si="97"/>
        <v>8</v>
      </c>
      <c r="J80" s="201">
        <f t="shared" si="97"/>
        <v>62</v>
      </c>
      <c r="K80" s="201">
        <f t="shared" si="97"/>
        <v>30</v>
      </c>
      <c r="L80" s="201">
        <f t="shared" si="97"/>
        <v>30</v>
      </c>
      <c r="M80" s="201">
        <f t="shared" si="97"/>
        <v>0</v>
      </c>
      <c r="N80" s="201">
        <f t="shared" si="97"/>
        <v>0</v>
      </c>
      <c r="O80" s="201">
        <f t="shared" si="97"/>
        <v>0</v>
      </c>
      <c r="P80" s="201">
        <f t="shared" si="97"/>
        <v>0</v>
      </c>
      <c r="Q80" s="201">
        <f t="shared" si="97"/>
        <v>2</v>
      </c>
      <c r="R80" s="164"/>
      <c r="S80" s="159"/>
      <c r="T80" s="160"/>
      <c r="U80" s="159"/>
      <c r="V80" s="159"/>
      <c r="W80" s="159"/>
      <c r="X80" s="159"/>
      <c r="Y80" s="159"/>
      <c r="Z80" s="159"/>
      <c r="AA80" s="159"/>
      <c r="AB80" s="164"/>
      <c r="AC80" s="159"/>
      <c r="AD80" s="160"/>
      <c r="AE80" s="159"/>
      <c r="AF80" s="159"/>
      <c r="AG80" s="159"/>
      <c r="AH80" s="159"/>
      <c r="AI80" s="159"/>
      <c r="AJ80" s="159"/>
      <c r="AK80" s="159"/>
      <c r="AL80" s="152">
        <f>AM80+AN80</f>
        <v>0</v>
      </c>
      <c r="AM80" s="154"/>
      <c r="AN80" s="151">
        <f>SUM(AO80:AU80)</f>
        <v>0</v>
      </c>
      <c r="AO80" s="154"/>
      <c r="AP80" s="154"/>
      <c r="AQ80" s="154"/>
      <c r="AR80" s="154"/>
      <c r="AS80" s="154"/>
      <c r="AT80" s="154"/>
      <c r="AU80" s="154"/>
      <c r="AV80" s="152">
        <f>AW80+AX80</f>
        <v>0</v>
      </c>
      <c r="AW80" s="154"/>
      <c r="AX80" s="151">
        <f>SUM(AY80:BE80)</f>
        <v>0</v>
      </c>
      <c r="AY80" s="154"/>
      <c r="AZ80" s="154"/>
      <c r="BA80" s="154"/>
      <c r="BB80" s="154"/>
      <c r="BC80" s="154"/>
      <c r="BD80" s="154"/>
      <c r="BE80" s="154"/>
      <c r="BF80" s="152">
        <f>BG80+BH80</f>
        <v>0</v>
      </c>
      <c r="BG80" s="154"/>
      <c r="BH80" s="151">
        <f>SUM(BI80:BO80)</f>
        <v>0</v>
      </c>
      <c r="BI80" s="154"/>
      <c r="BJ80" s="154"/>
      <c r="BK80" s="154"/>
      <c r="BL80" s="154"/>
      <c r="BM80" s="154"/>
      <c r="BN80" s="154"/>
      <c r="BO80" s="154"/>
      <c r="BP80" s="152">
        <f>BQ80+BR80</f>
        <v>70</v>
      </c>
      <c r="BQ80" s="154">
        <v>8</v>
      </c>
      <c r="BR80" s="151">
        <f>SUM(BS80:BY80)</f>
        <v>62</v>
      </c>
      <c r="BS80" s="154">
        <v>30</v>
      </c>
      <c r="BT80" s="154">
        <v>30</v>
      </c>
      <c r="BU80" s="154"/>
      <c r="BV80" s="154"/>
      <c r="BW80" s="154"/>
      <c r="BX80" s="154"/>
      <c r="BY80" s="154">
        <v>2</v>
      </c>
      <c r="BZ80" s="152">
        <f>CA80+CB80</f>
        <v>0</v>
      </c>
      <c r="CA80" s="154"/>
      <c r="CB80" s="151">
        <f>SUM(CC80:CI80)</f>
        <v>0</v>
      </c>
      <c r="CC80" s="154"/>
      <c r="CD80" s="154"/>
      <c r="CE80" s="154"/>
      <c r="CF80" s="154"/>
      <c r="CG80" s="154"/>
      <c r="CH80" s="154"/>
      <c r="CI80" s="154"/>
      <c r="CJ80" s="152">
        <f>CK80+CL80</f>
        <v>0</v>
      </c>
      <c r="CK80" s="154"/>
      <c r="CL80" s="151">
        <f>SUM(CM80:CS80)</f>
        <v>0</v>
      </c>
      <c r="CM80" s="154"/>
      <c r="CN80" s="154"/>
      <c r="CO80" s="154"/>
      <c r="CP80" s="154"/>
      <c r="CQ80" s="154"/>
      <c r="CR80" s="154"/>
      <c r="CS80" s="154"/>
      <c r="CT80" s="46"/>
      <c r="CU80" s="50">
        <v>0</v>
      </c>
      <c r="CV80" s="49">
        <f>H80-CU80</f>
        <v>70</v>
      </c>
    </row>
    <row r="81" spans="1:100" ht="13.5" customHeight="1">
      <c r="A81" s="44"/>
      <c r="B81" s="23" t="s">
        <v>422</v>
      </c>
      <c r="C81" s="12" t="s">
        <v>49</v>
      </c>
      <c r="D81" s="192"/>
      <c r="E81" s="175"/>
      <c r="F81" s="175" t="s">
        <v>524</v>
      </c>
      <c r="G81" s="192"/>
      <c r="H81" s="201">
        <f>AL81+AV81++BF81+BP81+BZ81+CJ81</f>
        <v>72</v>
      </c>
      <c r="I81" s="20"/>
      <c r="J81" s="201">
        <f>AN81+AX81++BH81+BR81+CB81+CL81</f>
        <v>72</v>
      </c>
      <c r="K81" s="154" t="s">
        <v>304</v>
      </c>
      <c r="L81" s="154">
        <v>2</v>
      </c>
      <c r="M81" s="154"/>
      <c r="N81" s="154"/>
      <c r="O81" s="154"/>
      <c r="P81" s="154"/>
      <c r="Q81" s="210">
        <v>2</v>
      </c>
      <c r="R81" s="166"/>
      <c r="S81" s="160"/>
      <c r="T81" s="160"/>
      <c r="U81" s="167"/>
      <c r="V81" s="159"/>
      <c r="W81" s="316"/>
      <c r="X81" s="316"/>
      <c r="Y81" s="316"/>
      <c r="Z81" s="316"/>
      <c r="AA81" s="316"/>
      <c r="AB81" s="166"/>
      <c r="AC81" s="160"/>
      <c r="AD81" s="160"/>
      <c r="AE81" s="167"/>
      <c r="AF81" s="159"/>
      <c r="AG81" s="316"/>
      <c r="AH81" s="316"/>
      <c r="AI81" s="316"/>
      <c r="AJ81" s="316"/>
      <c r="AK81" s="316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154"/>
      <c r="BN81" s="154"/>
      <c r="BO81" s="154"/>
      <c r="BP81" s="154">
        <v>72</v>
      </c>
      <c r="BQ81" s="154"/>
      <c r="BR81" s="154">
        <v>72</v>
      </c>
      <c r="BS81" s="154" t="s">
        <v>304</v>
      </c>
      <c r="BT81" s="154">
        <v>2</v>
      </c>
      <c r="BU81" s="154"/>
      <c r="BV81" s="154"/>
      <c r="BW81" s="154"/>
      <c r="BX81" s="154"/>
      <c r="BY81" s="229">
        <v>2</v>
      </c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46"/>
      <c r="CU81" s="24">
        <v>72</v>
      </c>
      <c r="CV81" s="49">
        <f>H81-CU81</f>
        <v>0</v>
      </c>
    </row>
    <row r="82" spans="1:100" ht="21">
      <c r="A82" s="44"/>
      <c r="B82" s="23" t="s">
        <v>423</v>
      </c>
      <c r="C82" s="12" t="s">
        <v>52</v>
      </c>
      <c r="D82" s="192"/>
      <c r="E82" s="175"/>
      <c r="F82" s="175">
        <v>6</v>
      </c>
      <c r="G82" s="192"/>
      <c r="H82" s="201">
        <f>AL82+AV82++BF82+BP82+BZ82+CJ82</f>
        <v>144</v>
      </c>
      <c r="I82" s="20"/>
      <c r="J82" s="201">
        <f>AN82+AX82++BH82+BR82+CB82+CL82</f>
        <v>144</v>
      </c>
      <c r="K82" s="154" t="s">
        <v>304</v>
      </c>
      <c r="L82" s="154">
        <v>4</v>
      </c>
      <c r="M82" s="154"/>
      <c r="N82" s="154"/>
      <c r="O82" s="154"/>
      <c r="P82" s="154"/>
      <c r="Q82" s="210">
        <v>2</v>
      </c>
      <c r="R82" s="166" t="s">
        <v>162</v>
      </c>
      <c r="S82" s="160"/>
      <c r="T82" s="160"/>
      <c r="U82" s="167" t="s">
        <v>304</v>
      </c>
      <c r="V82" s="159"/>
      <c r="W82" s="316"/>
      <c r="X82" s="316"/>
      <c r="Y82" s="316"/>
      <c r="Z82" s="316"/>
      <c r="AA82" s="316"/>
      <c r="AB82" s="166" t="s">
        <v>162</v>
      </c>
      <c r="AC82" s="160"/>
      <c r="AD82" s="160"/>
      <c r="AE82" s="167" t="s">
        <v>304</v>
      </c>
      <c r="AF82" s="159"/>
      <c r="AG82" s="316"/>
      <c r="AH82" s="316"/>
      <c r="AI82" s="316"/>
      <c r="AJ82" s="316"/>
      <c r="AK82" s="316"/>
      <c r="AL82" s="154"/>
      <c r="AM82" s="154"/>
      <c r="AN82" s="154"/>
      <c r="AO82" s="154" t="s">
        <v>304</v>
      </c>
      <c r="AP82" s="154"/>
      <c r="AQ82" s="154"/>
      <c r="AR82" s="154"/>
      <c r="AS82" s="154"/>
      <c r="AT82" s="154"/>
      <c r="AU82" s="154"/>
      <c r="AV82" s="154"/>
      <c r="AW82" s="154"/>
      <c r="AX82" s="154"/>
      <c r="AY82" s="154" t="s">
        <v>304</v>
      </c>
      <c r="AZ82" s="154"/>
      <c r="BA82" s="154"/>
      <c r="BB82" s="154"/>
      <c r="BC82" s="154"/>
      <c r="BD82" s="154"/>
      <c r="BE82" s="154"/>
      <c r="BF82" s="154"/>
      <c r="BG82" s="154"/>
      <c r="BH82" s="154"/>
      <c r="BI82" s="154"/>
      <c r="BJ82" s="154"/>
      <c r="BK82" s="154"/>
      <c r="BL82" s="154"/>
      <c r="BM82" s="154"/>
      <c r="BN82" s="154"/>
      <c r="BO82" s="154"/>
      <c r="BP82" s="154">
        <v>144</v>
      </c>
      <c r="BQ82" s="154"/>
      <c r="BR82" s="154">
        <v>144</v>
      </c>
      <c r="BS82" s="154" t="s">
        <v>304</v>
      </c>
      <c r="BT82" s="154">
        <v>4</v>
      </c>
      <c r="BU82" s="154"/>
      <c r="BV82" s="154"/>
      <c r="BW82" s="154"/>
      <c r="BX82" s="154"/>
      <c r="BY82" s="229">
        <v>2</v>
      </c>
      <c r="BZ82" s="154"/>
      <c r="CA82" s="154"/>
      <c r="CB82" s="154"/>
      <c r="CC82" s="154" t="s">
        <v>304</v>
      </c>
      <c r="CD82" s="154"/>
      <c r="CE82" s="154"/>
      <c r="CF82" s="154"/>
      <c r="CG82" s="154"/>
      <c r="CH82" s="154"/>
      <c r="CI82" s="154"/>
      <c r="CJ82" s="154"/>
      <c r="CK82" s="154"/>
      <c r="CL82" s="154"/>
      <c r="CM82" s="154" t="s">
        <v>304</v>
      </c>
      <c r="CN82" s="154"/>
      <c r="CO82" s="154"/>
      <c r="CP82" s="154"/>
      <c r="CQ82" s="154"/>
      <c r="CR82" s="154"/>
      <c r="CS82" s="154"/>
      <c r="CT82" s="46"/>
      <c r="CU82" s="50">
        <v>180</v>
      </c>
      <c r="CV82" s="49">
        <f>H82-CU82</f>
        <v>-36</v>
      </c>
    </row>
    <row r="83" spans="1:100" ht="13.5" customHeight="1" thickBot="1">
      <c r="A83" s="66"/>
      <c r="B83" s="23" t="s">
        <v>424</v>
      </c>
      <c r="C83" s="67" t="s">
        <v>354</v>
      </c>
      <c r="D83" s="154">
        <v>6</v>
      </c>
      <c r="E83" s="238"/>
      <c r="F83" s="238"/>
      <c r="G83" s="238"/>
      <c r="H83" s="201">
        <f>AL83+AV83++BF83+BP83+BZ83+CJ83</f>
        <v>8</v>
      </c>
      <c r="I83" s="53"/>
      <c r="J83" s="201">
        <f>AN83+AX83++BH83+BR83+CB83+CL83</f>
        <v>8</v>
      </c>
      <c r="K83" s="154"/>
      <c r="L83" s="154"/>
      <c r="M83" s="154"/>
      <c r="N83" s="154"/>
      <c r="O83" s="154"/>
      <c r="P83" s="211">
        <v>2</v>
      </c>
      <c r="Q83" s="204">
        <v>6</v>
      </c>
      <c r="R83" s="160"/>
      <c r="S83" s="169"/>
      <c r="T83" s="160"/>
      <c r="U83" s="169"/>
      <c r="V83" s="169"/>
      <c r="W83" s="169"/>
      <c r="X83" s="169"/>
      <c r="Y83" s="169"/>
      <c r="Z83" s="169"/>
      <c r="AA83" s="159"/>
      <c r="AB83" s="160"/>
      <c r="AC83" s="169"/>
      <c r="AD83" s="160"/>
      <c r="AE83" s="169"/>
      <c r="AF83" s="169"/>
      <c r="AG83" s="169"/>
      <c r="AH83" s="169"/>
      <c r="AI83" s="169"/>
      <c r="AJ83" s="169"/>
      <c r="AK83" s="159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4"/>
      <c r="BC83" s="154"/>
      <c r="BD83" s="154"/>
      <c r="BE83" s="154"/>
      <c r="BF83" s="154"/>
      <c r="BG83" s="154"/>
      <c r="BH83" s="154"/>
      <c r="BI83" s="154"/>
      <c r="BJ83" s="154"/>
      <c r="BK83" s="154"/>
      <c r="BL83" s="154"/>
      <c r="BM83" s="154"/>
      <c r="BN83" s="154"/>
      <c r="BO83" s="154"/>
      <c r="BP83" s="154">
        <v>8</v>
      </c>
      <c r="BQ83" s="154"/>
      <c r="BR83" s="154">
        <v>8</v>
      </c>
      <c r="BS83" s="154"/>
      <c r="BT83" s="154"/>
      <c r="BU83" s="154"/>
      <c r="BV83" s="154"/>
      <c r="BW83" s="154"/>
      <c r="BX83" s="211">
        <v>2</v>
      </c>
      <c r="BY83" s="207">
        <v>6</v>
      </c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23"/>
      <c r="CU83" s="47"/>
      <c r="CV83" s="49">
        <f>H83-CU83</f>
        <v>8</v>
      </c>
    </row>
    <row r="84" spans="1:100" s="43" customFormat="1" ht="13.5" customHeight="1" thickBot="1">
      <c r="A84" s="32"/>
      <c r="B84" s="68"/>
      <c r="C84" s="69" t="s">
        <v>355</v>
      </c>
      <c r="D84" s="239"/>
      <c r="E84" s="239"/>
      <c r="F84" s="239"/>
      <c r="G84" s="239"/>
      <c r="H84" s="194">
        <f>H79+H81+H82+H83</f>
        <v>294</v>
      </c>
      <c r="I84" s="70"/>
      <c r="J84" s="194">
        <f>J79+J81+J82+J83</f>
        <v>286</v>
      </c>
      <c r="K84" s="70"/>
      <c r="L84" s="70"/>
      <c r="M84" s="70"/>
      <c r="N84" s="70"/>
      <c r="O84" s="70"/>
      <c r="P84" s="70"/>
      <c r="Q84" s="70"/>
      <c r="R84" s="170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94">
        <f>AL79+AL81+AL82+AL83</f>
        <v>0</v>
      </c>
      <c r="AM84" s="70"/>
      <c r="AN84" s="194">
        <f>AN79+AN81+AN82+AN83</f>
        <v>0</v>
      </c>
      <c r="AO84" s="154"/>
      <c r="AP84" s="154"/>
      <c r="AQ84" s="154"/>
      <c r="AR84" s="154"/>
      <c r="AS84" s="154"/>
      <c r="AT84" s="154"/>
      <c r="AU84" s="154"/>
      <c r="AV84" s="194">
        <f>AV79+AV81+AV82+AV83</f>
        <v>0</v>
      </c>
      <c r="AW84" s="70"/>
      <c r="AX84" s="194">
        <f>AX79+AX81+AX82+AX83</f>
        <v>0</v>
      </c>
      <c r="AY84" s="154"/>
      <c r="AZ84" s="154"/>
      <c r="BA84" s="154"/>
      <c r="BB84" s="154"/>
      <c r="BC84" s="154"/>
      <c r="BD84" s="154"/>
      <c r="BE84" s="154"/>
      <c r="BF84" s="194">
        <f>BF79+BF81+BF82+BF83</f>
        <v>0</v>
      </c>
      <c r="BG84" s="68"/>
      <c r="BH84" s="194">
        <f>BH79+BH81+BH82+BH83</f>
        <v>0</v>
      </c>
      <c r="BI84" s="154"/>
      <c r="BJ84" s="154"/>
      <c r="BK84" s="154"/>
      <c r="BL84" s="154"/>
      <c r="BM84" s="154"/>
      <c r="BN84" s="154"/>
      <c r="BO84" s="154"/>
      <c r="BP84" s="194">
        <f>BP79+BP81+BP82+BP83</f>
        <v>294</v>
      </c>
      <c r="BQ84" s="70"/>
      <c r="BR84" s="194">
        <f>BR79+BR81+BR82+BR83</f>
        <v>286</v>
      </c>
      <c r="BS84" s="70"/>
      <c r="BT84" s="70"/>
      <c r="BU84" s="70"/>
      <c r="BV84" s="70"/>
      <c r="BW84" s="70"/>
      <c r="BX84" s="70"/>
      <c r="BY84" s="79"/>
      <c r="BZ84" s="194">
        <f>BZ79+BZ81+BZ82+BZ83</f>
        <v>0</v>
      </c>
      <c r="CA84" s="70"/>
      <c r="CB84" s="194">
        <f>CB79+CB81+CB82+CB83</f>
        <v>0</v>
      </c>
      <c r="CC84" s="154"/>
      <c r="CD84" s="154"/>
      <c r="CE84" s="154"/>
      <c r="CF84" s="154"/>
      <c r="CG84" s="154"/>
      <c r="CH84" s="154"/>
      <c r="CI84" s="154"/>
      <c r="CJ84" s="194">
        <f>CJ79+CJ81+CJ82+CJ83</f>
        <v>0</v>
      </c>
      <c r="CK84" s="70"/>
      <c r="CL84" s="194">
        <f>CL79+CL81+CL82+CL83</f>
        <v>0</v>
      </c>
      <c r="CM84" s="154"/>
      <c r="CN84" s="154"/>
      <c r="CO84" s="154"/>
      <c r="CP84" s="154"/>
      <c r="CQ84" s="154"/>
      <c r="CR84" s="154"/>
      <c r="CS84" s="154"/>
      <c r="CT84" s="70"/>
      <c r="CU84" s="70"/>
      <c r="CV84" s="70"/>
    </row>
    <row r="85" spans="1:100" ht="9.75" customHeight="1" thickBot="1">
      <c r="A85" s="44"/>
      <c r="B85" s="66"/>
      <c r="C85" s="80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  <c r="AG85" s="171"/>
      <c r="AH85" s="171"/>
      <c r="AI85" s="171"/>
      <c r="AJ85" s="171"/>
      <c r="AK85" s="171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</row>
    <row r="86" spans="1:100" ht="32.25" thickBot="1">
      <c r="A86" s="44"/>
      <c r="B86" s="81"/>
      <c r="C86" s="82" t="s">
        <v>163</v>
      </c>
      <c r="D86" s="343"/>
      <c r="E86" s="343"/>
      <c r="F86" s="343"/>
      <c r="G86" s="343"/>
      <c r="H86" s="194">
        <f>H87+H90</f>
        <v>828</v>
      </c>
      <c r="I86" s="83"/>
      <c r="J86" s="194">
        <f>J87+J90</f>
        <v>828</v>
      </c>
      <c r="K86" s="83" t="s">
        <v>304</v>
      </c>
      <c r="L86" s="370">
        <f>L87+L90</f>
        <v>23</v>
      </c>
      <c r="M86" s="371"/>
      <c r="N86" s="371"/>
      <c r="O86" s="371"/>
      <c r="P86" s="371"/>
      <c r="Q86" s="372"/>
      <c r="R86" s="213" t="s">
        <v>162</v>
      </c>
      <c r="S86" s="214"/>
      <c r="T86" s="214"/>
      <c r="U86" s="214" t="s">
        <v>304</v>
      </c>
      <c r="V86" s="330"/>
      <c r="W86" s="330"/>
      <c r="X86" s="330"/>
      <c r="Y86" s="330"/>
      <c r="Z86" s="330"/>
      <c r="AA86" s="330"/>
      <c r="AB86" s="213" t="s">
        <v>162</v>
      </c>
      <c r="AC86" s="214"/>
      <c r="AD86" s="214"/>
      <c r="AE86" s="214" t="s">
        <v>304</v>
      </c>
      <c r="AF86" s="330"/>
      <c r="AG86" s="330"/>
      <c r="AH86" s="330"/>
      <c r="AI86" s="330"/>
      <c r="AJ86" s="330"/>
      <c r="AK86" s="330"/>
      <c r="AL86" s="212">
        <f>AL87+AL90</f>
        <v>0</v>
      </c>
      <c r="AM86" s="212"/>
      <c r="AN86" s="212">
        <f>AN87+AN90</f>
        <v>0</v>
      </c>
      <c r="AO86" s="83" t="s">
        <v>304</v>
      </c>
      <c r="AP86" s="319">
        <f t="shared" ref="AP86:AP91" si="98">AN86/36</f>
        <v>0</v>
      </c>
      <c r="AQ86" s="319"/>
      <c r="AR86" s="319"/>
      <c r="AS86" s="319"/>
      <c r="AT86" s="319"/>
      <c r="AU86" s="319"/>
      <c r="AV86" s="212">
        <f>AV87+AV90</f>
        <v>180</v>
      </c>
      <c r="AW86" s="212"/>
      <c r="AX86" s="212">
        <f>AX87+AX90</f>
        <v>180</v>
      </c>
      <c r="AY86" s="83" t="s">
        <v>304</v>
      </c>
      <c r="AZ86" s="319">
        <f t="shared" ref="AZ86:AZ91" si="99">AX86/36</f>
        <v>5</v>
      </c>
      <c r="BA86" s="319"/>
      <c r="BB86" s="319"/>
      <c r="BC86" s="319"/>
      <c r="BD86" s="319"/>
      <c r="BE86" s="319"/>
      <c r="BF86" s="212">
        <f>BF87+BF90</f>
        <v>72</v>
      </c>
      <c r="BG86" s="212"/>
      <c r="BH86" s="212">
        <f>BH87+BH90</f>
        <v>72</v>
      </c>
      <c r="BI86" s="83" t="s">
        <v>304</v>
      </c>
      <c r="BJ86" s="319">
        <f t="shared" ref="BJ86:BJ91" si="100">BH86/36</f>
        <v>2</v>
      </c>
      <c r="BK86" s="319"/>
      <c r="BL86" s="319"/>
      <c r="BM86" s="319"/>
      <c r="BN86" s="319"/>
      <c r="BO86" s="319"/>
      <c r="BP86" s="212">
        <f>BP87+BP90</f>
        <v>324</v>
      </c>
      <c r="BQ86" s="212"/>
      <c r="BR86" s="212">
        <f>BR87+BR90</f>
        <v>324</v>
      </c>
      <c r="BS86" s="83" t="s">
        <v>304</v>
      </c>
      <c r="BT86" s="319">
        <f t="shared" ref="BT86:BT91" si="101">BR86/36</f>
        <v>9</v>
      </c>
      <c r="BU86" s="319"/>
      <c r="BV86" s="319"/>
      <c r="BW86" s="319"/>
      <c r="BX86" s="319"/>
      <c r="BY86" s="319"/>
      <c r="BZ86" s="212">
        <f>BZ87+BZ90</f>
        <v>108</v>
      </c>
      <c r="CA86" s="212"/>
      <c r="CB86" s="212">
        <f>CB87+CB90</f>
        <v>108</v>
      </c>
      <c r="CC86" s="83" t="s">
        <v>304</v>
      </c>
      <c r="CD86" s="319">
        <f t="shared" ref="CD86:CD91" si="102">CB86/36</f>
        <v>3</v>
      </c>
      <c r="CE86" s="319"/>
      <c r="CF86" s="319"/>
      <c r="CG86" s="319"/>
      <c r="CH86" s="319"/>
      <c r="CI86" s="319"/>
      <c r="CJ86" s="212">
        <f>CJ87+CJ90</f>
        <v>144</v>
      </c>
      <c r="CK86" s="212"/>
      <c r="CL86" s="212">
        <f>CL87+CL90</f>
        <v>144</v>
      </c>
      <c r="CM86" s="83" t="s">
        <v>304</v>
      </c>
      <c r="CN86" s="319">
        <f t="shared" ref="CN86:CN91" si="103">CL86/36</f>
        <v>4</v>
      </c>
      <c r="CO86" s="319"/>
      <c r="CP86" s="319"/>
      <c r="CQ86" s="319"/>
      <c r="CR86" s="319"/>
      <c r="CS86" s="319"/>
      <c r="CT86" s="84"/>
      <c r="CU86" s="66"/>
      <c r="CV86" s="66"/>
    </row>
    <row r="87" spans="1:100" ht="13.5" customHeight="1" thickBot="1">
      <c r="A87" s="44"/>
      <c r="B87" s="81"/>
      <c r="C87" s="82" t="s">
        <v>49</v>
      </c>
      <c r="D87" s="343"/>
      <c r="E87" s="343"/>
      <c r="F87" s="343"/>
      <c r="G87" s="343"/>
      <c r="H87" s="212">
        <f>J87</f>
        <v>324</v>
      </c>
      <c r="I87" s="83"/>
      <c r="J87" s="212">
        <f>J81+J75+J67+J60</f>
        <v>324</v>
      </c>
      <c r="K87" s="83" t="s">
        <v>304</v>
      </c>
      <c r="L87" s="345">
        <f>J87/36</f>
        <v>9</v>
      </c>
      <c r="M87" s="345"/>
      <c r="N87" s="345"/>
      <c r="O87" s="345"/>
      <c r="P87" s="345"/>
      <c r="Q87" s="345"/>
      <c r="R87" s="213" t="s">
        <v>162</v>
      </c>
      <c r="S87" s="214"/>
      <c r="T87" s="214"/>
      <c r="U87" s="214" t="s">
        <v>304</v>
      </c>
      <c r="V87" s="330"/>
      <c r="W87" s="330"/>
      <c r="X87" s="330"/>
      <c r="Y87" s="330"/>
      <c r="Z87" s="330"/>
      <c r="AA87" s="330"/>
      <c r="AB87" s="213" t="s">
        <v>162</v>
      </c>
      <c r="AC87" s="214"/>
      <c r="AD87" s="214"/>
      <c r="AE87" s="214" t="s">
        <v>304</v>
      </c>
      <c r="AF87" s="330"/>
      <c r="AG87" s="330"/>
      <c r="AH87" s="330"/>
      <c r="AI87" s="330"/>
      <c r="AJ87" s="330"/>
      <c r="AK87" s="330"/>
      <c r="AL87" s="220">
        <f>AL81+AL75+AL67+AL60</f>
        <v>0</v>
      </c>
      <c r="AM87" s="212"/>
      <c r="AN87" s="220">
        <f>AN81+AN75+AN67+AN60</f>
        <v>0</v>
      </c>
      <c r="AO87" s="83" t="s">
        <v>304</v>
      </c>
      <c r="AP87" s="319">
        <f t="shared" si="98"/>
        <v>0</v>
      </c>
      <c r="AQ87" s="319"/>
      <c r="AR87" s="319"/>
      <c r="AS87" s="319"/>
      <c r="AT87" s="319"/>
      <c r="AU87" s="319"/>
      <c r="AV87" s="220">
        <f>AV81+AV75+AV67+AV60</f>
        <v>72</v>
      </c>
      <c r="AW87" s="212"/>
      <c r="AX87" s="220">
        <f>AX81+AX75+AX67+AX60</f>
        <v>72</v>
      </c>
      <c r="AY87" s="83" t="s">
        <v>304</v>
      </c>
      <c r="AZ87" s="319">
        <f t="shared" si="99"/>
        <v>2</v>
      </c>
      <c r="BA87" s="319"/>
      <c r="BB87" s="319"/>
      <c r="BC87" s="319"/>
      <c r="BD87" s="319"/>
      <c r="BE87" s="319"/>
      <c r="BF87" s="220">
        <f>BF81+BF75+BF67+BF60</f>
        <v>72</v>
      </c>
      <c r="BG87" s="212"/>
      <c r="BH87" s="220">
        <f>BH81+BH75+BH67+BH60</f>
        <v>72</v>
      </c>
      <c r="BI87" s="83" t="s">
        <v>304</v>
      </c>
      <c r="BJ87" s="319">
        <f t="shared" si="100"/>
        <v>2</v>
      </c>
      <c r="BK87" s="319"/>
      <c r="BL87" s="319"/>
      <c r="BM87" s="319"/>
      <c r="BN87" s="319"/>
      <c r="BO87" s="319"/>
      <c r="BP87" s="220">
        <f>BP81+BP75+BP67+BP60</f>
        <v>72</v>
      </c>
      <c r="BQ87" s="212"/>
      <c r="BR87" s="220">
        <f>BR81+BR75+BR67+BR60</f>
        <v>72</v>
      </c>
      <c r="BS87" s="83" t="s">
        <v>304</v>
      </c>
      <c r="BT87" s="319">
        <f t="shared" si="101"/>
        <v>2</v>
      </c>
      <c r="BU87" s="319"/>
      <c r="BV87" s="319"/>
      <c r="BW87" s="319"/>
      <c r="BX87" s="319"/>
      <c r="BY87" s="319"/>
      <c r="BZ87" s="220">
        <f>BZ81+BZ75+BZ67+BZ60</f>
        <v>108</v>
      </c>
      <c r="CA87" s="212"/>
      <c r="CB87" s="220">
        <f>CB81+CB75+CB67+CB60</f>
        <v>108</v>
      </c>
      <c r="CC87" s="83" t="s">
        <v>304</v>
      </c>
      <c r="CD87" s="319">
        <f t="shared" si="102"/>
        <v>3</v>
      </c>
      <c r="CE87" s="319"/>
      <c r="CF87" s="319"/>
      <c r="CG87" s="319"/>
      <c r="CH87" s="319"/>
      <c r="CI87" s="319"/>
      <c r="CJ87" s="220">
        <f>CJ81+CJ75+CJ67+CJ60</f>
        <v>0</v>
      </c>
      <c r="CK87" s="212"/>
      <c r="CL87" s="220">
        <f>CL81+CL75+CL67+CL60</f>
        <v>0</v>
      </c>
      <c r="CM87" s="83" t="s">
        <v>304</v>
      </c>
      <c r="CN87" s="319">
        <f t="shared" si="103"/>
        <v>0</v>
      </c>
      <c r="CO87" s="319"/>
      <c r="CP87" s="319"/>
      <c r="CQ87" s="319"/>
      <c r="CR87" s="319"/>
      <c r="CS87" s="319"/>
      <c r="CT87" s="84"/>
      <c r="CU87" s="66"/>
      <c r="CV87" s="66"/>
    </row>
    <row r="88" spans="1:100" ht="13.5" customHeight="1" thickBot="1">
      <c r="A88" s="44"/>
      <c r="B88" s="20"/>
      <c r="C88" s="85" t="s">
        <v>165</v>
      </c>
      <c r="D88" s="341"/>
      <c r="E88" s="341"/>
      <c r="F88" s="341"/>
      <c r="G88" s="341"/>
      <c r="H88" s="212">
        <f>J88</f>
        <v>324</v>
      </c>
      <c r="I88" s="20"/>
      <c r="J88" s="212">
        <f>J87</f>
        <v>324</v>
      </c>
      <c r="K88" s="20" t="s">
        <v>304</v>
      </c>
      <c r="L88" s="344">
        <f>L87</f>
        <v>9</v>
      </c>
      <c r="M88" s="344"/>
      <c r="N88" s="344"/>
      <c r="O88" s="344"/>
      <c r="P88" s="344"/>
      <c r="Q88" s="344"/>
      <c r="R88" s="166" t="s">
        <v>162</v>
      </c>
      <c r="S88" s="160"/>
      <c r="T88" s="160"/>
      <c r="U88" s="160" t="s">
        <v>304</v>
      </c>
      <c r="V88" s="329"/>
      <c r="W88" s="329"/>
      <c r="X88" s="329"/>
      <c r="Y88" s="329"/>
      <c r="Z88" s="329"/>
      <c r="AA88" s="329"/>
      <c r="AB88" s="166" t="s">
        <v>162</v>
      </c>
      <c r="AC88" s="160"/>
      <c r="AD88" s="160"/>
      <c r="AE88" s="160" t="s">
        <v>304</v>
      </c>
      <c r="AF88" s="329"/>
      <c r="AG88" s="329"/>
      <c r="AH88" s="329"/>
      <c r="AI88" s="329"/>
      <c r="AJ88" s="329"/>
      <c r="AK88" s="329"/>
      <c r="AL88" s="221">
        <f>AL87</f>
        <v>0</v>
      </c>
      <c r="AM88" s="201"/>
      <c r="AN88" s="201">
        <f>AN87</f>
        <v>0</v>
      </c>
      <c r="AO88" s="20" t="s">
        <v>304</v>
      </c>
      <c r="AP88" s="319">
        <f t="shared" si="98"/>
        <v>0</v>
      </c>
      <c r="AQ88" s="319"/>
      <c r="AR88" s="319"/>
      <c r="AS88" s="319"/>
      <c r="AT88" s="319"/>
      <c r="AU88" s="319"/>
      <c r="AV88" s="221">
        <f>AV87</f>
        <v>72</v>
      </c>
      <c r="AW88" s="201"/>
      <c r="AX88" s="201">
        <f>AX87</f>
        <v>72</v>
      </c>
      <c r="AY88" s="20" t="s">
        <v>304</v>
      </c>
      <c r="AZ88" s="319">
        <f t="shared" si="99"/>
        <v>2</v>
      </c>
      <c r="BA88" s="319"/>
      <c r="BB88" s="319"/>
      <c r="BC88" s="319"/>
      <c r="BD88" s="319"/>
      <c r="BE88" s="319"/>
      <c r="BF88" s="221">
        <f>BF87</f>
        <v>72</v>
      </c>
      <c r="BG88" s="201"/>
      <c r="BH88" s="201">
        <f>BH87</f>
        <v>72</v>
      </c>
      <c r="BI88" s="20" t="s">
        <v>304</v>
      </c>
      <c r="BJ88" s="319">
        <f t="shared" si="100"/>
        <v>2</v>
      </c>
      <c r="BK88" s="319"/>
      <c r="BL88" s="319"/>
      <c r="BM88" s="319"/>
      <c r="BN88" s="319"/>
      <c r="BO88" s="319"/>
      <c r="BP88" s="221">
        <f>BP87</f>
        <v>72</v>
      </c>
      <c r="BQ88" s="201"/>
      <c r="BR88" s="201">
        <f>BR87</f>
        <v>72</v>
      </c>
      <c r="BS88" s="20" t="s">
        <v>304</v>
      </c>
      <c r="BT88" s="319">
        <f t="shared" si="101"/>
        <v>2</v>
      </c>
      <c r="BU88" s="319"/>
      <c r="BV88" s="319"/>
      <c r="BW88" s="319"/>
      <c r="BX88" s="319"/>
      <c r="BY88" s="319"/>
      <c r="BZ88" s="221">
        <f>BZ87</f>
        <v>108</v>
      </c>
      <c r="CA88" s="201"/>
      <c r="CB88" s="201">
        <f>CB87</f>
        <v>108</v>
      </c>
      <c r="CC88" s="20" t="s">
        <v>304</v>
      </c>
      <c r="CD88" s="319">
        <f t="shared" si="102"/>
        <v>3</v>
      </c>
      <c r="CE88" s="319"/>
      <c r="CF88" s="319"/>
      <c r="CG88" s="319"/>
      <c r="CH88" s="319"/>
      <c r="CI88" s="319"/>
      <c r="CJ88" s="221">
        <f>CJ87</f>
        <v>0</v>
      </c>
      <c r="CK88" s="201"/>
      <c r="CL88" s="201">
        <f>CL87</f>
        <v>0</v>
      </c>
      <c r="CM88" s="20" t="s">
        <v>304</v>
      </c>
      <c r="CN88" s="319">
        <f t="shared" si="103"/>
        <v>0</v>
      </c>
      <c r="CO88" s="319"/>
      <c r="CP88" s="319"/>
      <c r="CQ88" s="319"/>
      <c r="CR88" s="319"/>
      <c r="CS88" s="319"/>
      <c r="CT88" s="84"/>
      <c r="CU88" s="66"/>
      <c r="CV88" s="66"/>
    </row>
    <row r="89" spans="1:100" ht="13.5" customHeight="1" thickBot="1">
      <c r="A89" s="44"/>
      <c r="B89" s="20"/>
      <c r="C89" s="85" t="s">
        <v>166</v>
      </c>
      <c r="D89" s="341"/>
      <c r="E89" s="341"/>
      <c r="F89" s="341"/>
      <c r="G89" s="341"/>
      <c r="H89" s="20"/>
      <c r="I89" s="20"/>
      <c r="J89" s="20"/>
      <c r="K89" s="20" t="s">
        <v>304</v>
      </c>
      <c r="L89" s="342"/>
      <c r="M89" s="342"/>
      <c r="N89" s="342"/>
      <c r="O89" s="342"/>
      <c r="P89" s="342"/>
      <c r="Q89" s="342"/>
      <c r="R89" s="166" t="s">
        <v>162</v>
      </c>
      <c r="S89" s="160"/>
      <c r="T89" s="160"/>
      <c r="U89" s="160" t="s">
        <v>304</v>
      </c>
      <c r="V89" s="329"/>
      <c r="W89" s="329"/>
      <c r="X89" s="329"/>
      <c r="Y89" s="329"/>
      <c r="Z89" s="329"/>
      <c r="AA89" s="329"/>
      <c r="AB89" s="166" t="s">
        <v>162</v>
      </c>
      <c r="AC89" s="160"/>
      <c r="AD89" s="160"/>
      <c r="AE89" s="160" t="s">
        <v>304</v>
      </c>
      <c r="AF89" s="329"/>
      <c r="AG89" s="329"/>
      <c r="AH89" s="329"/>
      <c r="AI89" s="329"/>
      <c r="AJ89" s="329"/>
      <c r="AK89" s="329"/>
      <c r="AL89" s="221"/>
      <c r="AM89" s="201"/>
      <c r="AN89" s="201"/>
      <c r="AO89" s="20" t="s">
        <v>304</v>
      </c>
      <c r="AP89" s="319">
        <f t="shared" si="98"/>
        <v>0</v>
      </c>
      <c r="AQ89" s="319"/>
      <c r="AR89" s="319"/>
      <c r="AS89" s="319"/>
      <c r="AT89" s="319"/>
      <c r="AU89" s="319"/>
      <c r="AV89" s="221"/>
      <c r="AW89" s="201"/>
      <c r="AX89" s="201"/>
      <c r="AY89" s="20" t="s">
        <v>304</v>
      </c>
      <c r="AZ89" s="319">
        <f t="shared" si="99"/>
        <v>0</v>
      </c>
      <c r="BA89" s="319"/>
      <c r="BB89" s="319"/>
      <c r="BC89" s="319"/>
      <c r="BD89" s="319"/>
      <c r="BE89" s="319"/>
      <c r="BF89" s="221"/>
      <c r="BG89" s="201"/>
      <c r="BH89" s="201"/>
      <c r="BI89" s="20" t="s">
        <v>304</v>
      </c>
      <c r="BJ89" s="319">
        <f t="shared" si="100"/>
        <v>0</v>
      </c>
      <c r="BK89" s="319"/>
      <c r="BL89" s="319"/>
      <c r="BM89" s="319"/>
      <c r="BN89" s="319"/>
      <c r="BO89" s="319"/>
      <c r="BP89" s="221"/>
      <c r="BQ89" s="201"/>
      <c r="BR89" s="201"/>
      <c r="BS89" s="20" t="s">
        <v>304</v>
      </c>
      <c r="BT89" s="319">
        <f t="shared" si="101"/>
        <v>0</v>
      </c>
      <c r="BU89" s="319"/>
      <c r="BV89" s="319"/>
      <c r="BW89" s="319"/>
      <c r="BX89" s="319"/>
      <c r="BY89" s="319"/>
      <c r="BZ89" s="221"/>
      <c r="CA89" s="201"/>
      <c r="CB89" s="201"/>
      <c r="CC89" s="20" t="s">
        <v>304</v>
      </c>
      <c r="CD89" s="319">
        <f t="shared" si="102"/>
        <v>0</v>
      </c>
      <c r="CE89" s="319"/>
      <c r="CF89" s="319"/>
      <c r="CG89" s="319"/>
      <c r="CH89" s="319"/>
      <c r="CI89" s="319"/>
      <c r="CJ89" s="221"/>
      <c r="CK89" s="201"/>
      <c r="CL89" s="201"/>
      <c r="CM89" s="20" t="s">
        <v>304</v>
      </c>
      <c r="CN89" s="319">
        <f t="shared" si="103"/>
        <v>0</v>
      </c>
      <c r="CO89" s="319"/>
      <c r="CP89" s="319"/>
      <c r="CQ89" s="319"/>
      <c r="CR89" s="319"/>
      <c r="CS89" s="319"/>
      <c r="CT89" s="84"/>
      <c r="CU89" s="66"/>
      <c r="CV89" s="66"/>
    </row>
    <row r="90" spans="1:100" ht="23.25" customHeight="1" thickBot="1">
      <c r="A90" s="44"/>
      <c r="B90" s="81"/>
      <c r="C90" s="82" t="s">
        <v>167</v>
      </c>
      <c r="D90" s="343"/>
      <c r="E90" s="343"/>
      <c r="F90" s="343"/>
      <c r="G90" s="343"/>
      <c r="H90" s="212">
        <f>J90</f>
        <v>504</v>
      </c>
      <c r="I90" s="83"/>
      <c r="J90" s="212">
        <f>J82+J76+J68+J61</f>
        <v>504</v>
      </c>
      <c r="K90" s="83" t="s">
        <v>304</v>
      </c>
      <c r="L90" s="345">
        <f>J90/36</f>
        <v>14</v>
      </c>
      <c r="M90" s="345"/>
      <c r="N90" s="345"/>
      <c r="O90" s="345"/>
      <c r="P90" s="345"/>
      <c r="Q90" s="345"/>
      <c r="R90" s="213" t="s">
        <v>162</v>
      </c>
      <c r="S90" s="214"/>
      <c r="T90" s="214"/>
      <c r="U90" s="214" t="s">
        <v>304</v>
      </c>
      <c r="V90" s="330"/>
      <c r="W90" s="330"/>
      <c r="X90" s="330"/>
      <c r="Y90" s="330"/>
      <c r="Z90" s="330"/>
      <c r="AA90" s="330"/>
      <c r="AB90" s="213" t="s">
        <v>162</v>
      </c>
      <c r="AC90" s="214"/>
      <c r="AD90" s="214"/>
      <c r="AE90" s="214" t="s">
        <v>304</v>
      </c>
      <c r="AF90" s="330"/>
      <c r="AG90" s="330"/>
      <c r="AH90" s="330"/>
      <c r="AI90" s="330"/>
      <c r="AJ90" s="330"/>
      <c r="AK90" s="330"/>
      <c r="AL90" s="220">
        <f>AL82+AL76+AL68+AL61</f>
        <v>0</v>
      </c>
      <c r="AM90" s="212"/>
      <c r="AN90" s="220">
        <f>AN82+AN76+AN68+AN61</f>
        <v>0</v>
      </c>
      <c r="AO90" s="83" t="s">
        <v>304</v>
      </c>
      <c r="AP90" s="319">
        <f t="shared" si="98"/>
        <v>0</v>
      </c>
      <c r="AQ90" s="319"/>
      <c r="AR90" s="319"/>
      <c r="AS90" s="319"/>
      <c r="AT90" s="319"/>
      <c r="AU90" s="319"/>
      <c r="AV90" s="220">
        <f>AV82+AV76+AV68+AV61</f>
        <v>108</v>
      </c>
      <c r="AW90" s="212"/>
      <c r="AX90" s="220">
        <f>AX82+AX76+AX68+AX61</f>
        <v>108</v>
      </c>
      <c r="AY90" s="83" t="s">
        <v>304</v>
      </c>
      <c r="AZ90" s="319">
        <f t="shared" si="99"/>
        <v>3</v>
      </c>
      <c r="BA90" s="319"/>
      <c r="BB90" s="319"/>
      <c r="BC90" s="319"/>
      <c r="BD90" s="319"/>
      <c r="BE90" s="319"/>
      <c r="BF90" s="220">
        <f>BF82+BF76+BF68+BF61</f>
        <v>0</v>
      </c>
      <c r="BG90" s="212"/>
      <c r="BH90" s="220">
        <f>BH82+BH76+BH68+BH61</f>
        <v>0</v>
      </c>
      <c r="BI90" s="83" t="s">
        <v>304</v>
      </c>
      <c r="BJ90" s="319">
        <f t="shared" si="100"/>
        <v>0</v>
      </c>
      <c r="BK90" s="319"/>
      <c r="BL90" s="319"/>
      <c r="BM90" s="319"/>
      <c r="BN90" s="319"/>
      <c r="BO90" s="319"/>
      <c r="BP90" s="220">
        <f>BP82+BP76+BP68+BP61</f>
        <v>252</v>
      </c>
      <c r="BQ90" s="212"/>
      <c r="BR90" s="220">
        <f>BR82+BR76+BR68+BR61</f>
        <v>252</v>
      </c>
      <c r="BS90" s="83" t="s">
        <v>304</v>
      </c>
      <c r="BT90" s="319">
        <f t="shared" si="101"/>
        <v>7</v>
      </c>
      <c r="BU90" s="319"/>
      <c r="BV90" s="319"/>
      <c r="BW90" s="319"/>
      <c r="BX90" s="319"/>
      <c r="BY90" s="319"/>
      <c r="BZ90" s="220">
        <f>BZ82+BZ76+BZ68+BZ61</f>
        <v>0</v>
      </c>
      <c r="CA90" s="212"/>
      <c r="CB90" s="220">
        <f>CB82+CB76+CB68+CB61</f>
        <v>0</v>
      </c>
      <c r="CC90" s="83" t="s">
        <v>304</v>
      </c>
      <c r="CD90" s="319">
        <f t="shared" si="102"/>
        <v>0</v>
      </c>
      <c r="CE90" s="319"/>
      <c r="CF90" s="319"/>
      <c r="CG90" s="319"/>
      <c r="CH90" s="319"/>
      <c r="CI90" s="319"/>
      <c r="CJ90" s="220">
        <f>CJ82+CJ76+CJ68+CJ61</f>
        <v>144</v>
      </c>
      <c r="CK90" s="212"/>
      <c r="CL90" s="220">
        <f>CL82+CL76+CL68+CL61</f>
        <v>144</v>
      </c>
      <c r="CM90" s="83" t="s">
        <v>304</v>
      </c>
      <c r="CN90" s="319">
        <f t="shared" si="103"/>
        <v>4</v>
      </c>
      <c r="CO90" s="319"/>
      <c r="CP90" s="319"/>
      <c r="CQ90" s="319"/>
      <c r="CR90" s="319"/>
      <c r="CS90" s="319"/>
      <c r="CT90" s="84"/>
      <c r="CU90" s="66"/>
      <c r="CV90" s="66"/>
    </row>
    <row r="91" spans="1:100" ht="13.5" customHeight="1" thickBot="1">
      <c r="A91" s="44"/>
      <c r="B91" s="20"/>
      <c r="C91" s="85" t="s">
        <v>165</v>
      </c>
      <c r="D91" s="341"/>
      <c r="E91" s="341"/>
      <c r="F91" s="341"/>
      <c r="G91" s="341"/>
      <c r="H91" s="212">
        <f>J91</f>
        <v>504</v>
      </c>
      <c r="I91" s="20"/>
      <c r="J91" s="212">
        <f>J90</f>
        <v>504</v>
      </c>
      <c r="K91" s="20" t="s">
        <v>304</v>
      </c>
      <c r="L91" s="344">
        <f>L90</f>
        <v>14</v>
      </c>
      <c r="M91" s="344"/>
      <c r="N91" s="344"/>
      <c r="O91" s="344"/>
      <c r="P91" s="344"/>
      <c r="Q91" s="344"/>
      <c r="R91" s="166" t="s">
        <v>162</v>
      </c>
      <c r="S91" s="160"/>
      <c r="T91" s="160"/>
      <c r="U91" s="160" t="s">
        <v>304</v>
      </c>
      <c r="V91" s="329"/>
      <c r="W91" s="329"/>
      <c r="X91" s="329"/>
      <c r="Y91" s="329"/>
      <c r="Z91" s="329"/>
      <c r="AA91" s="329"/>
      <c r="AB91" s="166" t="s">
        <v>162</v>
      </c>
      <c r="AC91" s="160"/>
      <c r="AD91" s="160"/>
      <c r="AE91" s="160" t="s">
        <v>304</v>
      </c>
      <c r="AF91" s="329"/>
      <c r="AG91" s="329"/>
      <c r="AH91" s="329"/>
      <c r="AI91" s="329"/>
      <c r="AJ91" s="329"/>
      <c r="AK91" s="329"/>
      <c r="AL91" s="221">
        <f>AL90</f>
        <v>0</v>
      </c>
      <c r="AM91" s="201"/>
      <c r="AN91" s="201">
        <f>AN90</f>
        <v>0</v>
      </c>
      <c r="AO91" s="20" t="s">
        <v>304</v>
      </c>
      <c r="AP91" s="319">
        <f t="shared" si="98"/>
        <v>0</v>
      </c>
      <c r="AQ91" s="319"/>
      <c r="AR91" s="319"/>
      <c r="AS91" s="319"/>
      <c r="AT91" s="319"/>
      <c r="AU91" s="319"/>
      <c r="AV91" s="221">
        <f>AV90</f>
        <v>108</v>
      </c>
      <c r="AW91" s="201"/>
      <c r="AX91" s="201">
        <f>AX90</f>
        <v>108</v>
      </c>
      <c r="AY91" s="20" t="s">
        <v>304</v>
      </c>
      <c r="AZ91" s="319">
        <f t="shared" si="99"/>
        <v>3</v>
      </c>
      <c r="BA91" s="319"/>
      <c r="BB91" s="319"/>
      <c r="BC91" s="319"/>
      <c r="BD91" s="319"/>
      <c r="BE91" s="319"/>
      <c r="BF91" s="221">
        <f>BF90</f>
        <v>0</v>
      </c>
      <c r="BG91" s="201"/>
      <c r="BH91" s="201">
        <f>BH90</f>
        <v>0</v>
      </c>
      <c r="BI91" s="20" t="s">
        <v>304</v>
      </c>
      <c r="BJ91" s="319">
        <f t="shared" si="100"/>
        <v>0</v>
      </c>
      <c r="BK91" s="319"/>
      <c r="BL91" s="319"/>
      <c r="BM91" s="319"/>
      <c r="BN91" s="319"/>
      <c r="BO91" s="319"/>
      <c r="BP91" s="221">
        <f>BP90</f>
        <v>252</v>
      </c>
      <c r="BQ91" s="201"/>
      <c r="BR91" s="201">
        <f>BR90</f>
        <v>252</v>
      </c>
      <c r="BS91" s="20" t="s">
        <v>304</v>
      </c>
      <c r="BT91" s="319">
        <f t="shared" si="101"/>
        <v>7</v>
      </c>
      <c r="BU91" s="319"/>
      <c r="BV91" s="319"/>
      <c r="BW91" s="319"/>
      <c r="BX91" s="319"/>
      <c r="BY91" s="319"/>
      <c r="BZ91" s="221">
        <f>BZ90</f>
        <v>0</v>
      </c>
      <c r="CA91" s="201"/>
      <c r="CB91" s="201">
        <f>CB90</f>
        <v>0</v>
      </c>
      <c r="CC91" s="20" t="s">
        <v>304</v>
      </c>
      <c r="CD91" s="319">
        <f t="shared" si="102"/>
        <v>0</v>
      </c>
      <c r="CE91" s="319"/>
      <c r="CF91" s="319"/>
      <c r="CG91" s="319"/>
      <c r="CH91" s="319"/>
      <c r="CI91" s="319"/>
      <c r="CJ91" s="221">
        <f>CJ90</f>
        <v>144</v>
      </c>
      <c r="CK91" s="201"/>
      <c r="CL91" s="201">
        <f>CL90</f>
        <v>144</v>
      </c>
      <c r="CM91" s="20" t="s">
        <v>304</v>
      </c>
      <c r="CN91" s="319">
        <f t="shared" si="103"/>
        <v>4</v>
      </c>
      <c r="CO91" s="319"/>
      <c r="CP91" s="319"/>
      <c r="CQ91" s="319"/>
      <c r="CR91" s="319"/>
      <c r="CS91" s="319"/>
      <c r="CT91" s="84"/>
      <c r="CU91" s="66"/>
      <c r="CV91" s="66"/>
    </row>
    <row r="92" spans="1:100" ht="13.5" customHeight="1">
      <c r="A92" s="44"/>
      <c r="B92" s="20"/>
      <c r="C92" s="85" t="s">
        <v>166</v>
      </c>
      <c r="D92" s="341"/>
      <c r="E92" s="341"/>
      <c r="F92" s="341"/>
      <c r="G92" s="341"/>
      <c r="H92" s="20"/>
      <c r="I92" s="20"/>
      <c r="J92" s="20"/>
      <c r="K92" s="20" t="s">
        <v>304</v>
      </c>
      <c r="L92" s="342"/>
      <c r="M92" s="342"/>
      <c r="N92" s="342"/>
      <c r="O92" s="342"/>
      <c r="P92" s="342"/>
      <c r="Q92" s="342"/>
      <c r="R92" s="166" t="s">
        <v>162</v>
      </c>
      <c r="S92" s="160"/>
      <c r="T92" s="160"/>
      <c r="U92" s="160" t="s">
        <v>304</v>
      </c>
      <c r="V92" s="329"/>
      <c r="W92" s="329"/>
      <c r="X92" s="329"/>
      <c r="Y92" s="329"/>
      <c r="Z92" s="329"/>
      <c r="AA92" s="329"/>
      <c r="AB92" s="166" t="s">
        <v>162</v>
      </c>
      <c r="AC92" s="160"/>
      <c r="AD92" s="160"/>
      <c r="AE92" s="160" t="s">
        <v>304</v>
      </c>
      <c r="AF92" s="329"/>
      <c r="AG92" s="329"/>
      <c r="AH92" s="329"/>
      <c r="AI92" s="329"/>
      <c r="AJ92" s="329"/>
      <c r="AK92" s="329"/>
      <c r="AL92" s="60" t="s">
        <v>162</v>
      </c>
      <c r="AM92" s="20"/>
      <c r="AN92" s="20"/>
      <c r="AO92" s="20" t="s">
        <v>304</v>
      </c>
      <c r="AP92" s="320"/>
      <c r="AQ92" s="320"/>
      <c r="AR92" s="320"/>
      <c r="AS92" s="320"/>
      <c r="AT92" s="320"/>
      <c r="AU92" s="320"/>
      <c r="AV92" s="60" t="s">
        <v>162</v>
      </c>
      <c r="AW92" s="20"/>
      <c r="AX92" s="20"/>
      <c r="AY92" s="20" t="s">
        <v>304</v>
      </c>
      <c r="AZ92" s="320"/>
      <c r="BA92" s="320"/>
      <c r="BB92" s="320"/>
      <c r="BC92" s="320"/>
      <c r="BD92" s="320"/>
      <c r="BE92" s="320"/>
      <c r="BF92" s="60"/>
      <c r="BG92" s="20"/>
      <c r="BH92" s="20"/>
      <c r="BI92" s="20" t="s">
        <v>304</v>
      </c>
      <c r="BJ92" s="320"/>
      <c r="BK92" s="320"/>
      <c r="BL92" s="320"/>
      <c r="BM92" s="320"/>
      <c r="BN92" s="320"/>
      <c r="BO92" s="320"/>
      <c r="BP92" s="60"/>
      <c r="BQ92" s="20"/>
      <c r="BR92" s="20"/>
      <c r="BS92" s="20" t="s">
        <v>304</v>
      </c>
      <c r="BT92" s="320"/>
      <c r="BU92" s="320"/>
      <c r="BV92" s="320"/>
      <c r="BW92" s="320"/>
      <c r="BX92" s="320"/>
      <c r="BY92" s="320"/>
      <c r="BZ92" s="60"/>
      <c r="CA92" s="20"/>
      <c r="CB92" s="20"/>
      <c r="CC92" s="20" t="s">
        <v>304</v>
      </c>
      <c r="CD92" s="320"/>
      <c r="CE92" s="320"/>
      <c r="CF92" s="320"/>
      <c r="CG92" s="320"/>
      <c r="CH92" s="320"/>
      <c r="CI92" s="320"/>
      <c r="CJ92" s="60"/>
      <c r="CK92" s="20"/>
      <c r="CL92" s="20"/>
      <c r="CM92" s="20" t="s">
        <v>304</v>
      </c>
      <c r="CN92" s="320"/>
      <c r="CO92" s="320"/>
      <c r="CP92" s="320"/>
      <c r="CQ92" s="320"/>
      <c r="CR92" s="320"/>
      <c r="CS92" s="320"/>
      <c r="CT92" s="84"/>
      <c r="CU92" s="66"/>
      <c r="CV92" s="66"/>
    </row>
    <row r="93" spans="1:100" ht="39" customHeight="1">
      <c r="A93" s="44"/>
      <c r="B93" s="20" t="s">
        <v>56</v>
      </c>
      <c r="C93" s="85" t="s">
        <v>360</v>
      </c>
      <c r="D93" s="192"/>
      <c r="E93" s="175"/>
      <c r="F93" s="175">
        <v>8</v>
      </c>
      <c r="G93" s="192"/>
      <c r="H93" s="154">
        <v>144</v>
      </c>
      <c r="I93" s="154"/>
      <c r="J93" s="154">
        <v>144</v>
      </c>
      <c r="K93" s="154" t="s">
        <v>304</v>
      </c>
      <c r="L93" s="317">
        <v>4</v>
      </c>
      <c r="M93" s="317"/>
      <c r="N93" s="317"/>
      <c r="O93" s="317"/>
      <c r="P93" s="317"/>
      <c r="Q93" s="317"/>
      <c r="R93" s="166" t="s">
        <v>162</v>
      </c>
      <c r="S93" s="160"/>
      <c r="T93" s="160"/>
      <c r="U93" s="167" t="s">
        <v>304</v>
      </c>
      <c r="V93" s="159"/>
      <c r="W93" s="316"/>
      <c r="X93" s="316"/>
      <c r="Y93" s="316"/>
      <c r="Z93" s="316"/>
      <c r="AA93" s="316"/>
      <c r="AB93" s="166" t="s">
        <v>162</v>
      </c>
      <c r="AC93" s="160"/>
      <c r="AD93" s="160"/>
      <c r="AE93" s="167" t="s">
        <v>304</v>
      </c>
      <c r="AF93" s="159"/>
      <c r="AG93" s="316"/>
      <c r="AH93" s="316"/>
      <c r="AI93" s="316"/>
      <c r="AJ93" s="316"/>
      <c r="AK93" s="316"/>
      <c r="AL93" s="192" t="s">
        <v>162</v>
      </c>
      <c r="AM93" s="154"/>
      <c r="AN93" s="154"/>
      <c r="AO93" s="175" t="s">
        <v>304</v>
      </c>
      <c r="AP93" s="154"/>
      <c r="AQ93" s="317"/>
      <c r="AR93" s="317"/>
      <c r="AS93" s="317"/>
      <c r="AT93" s="317"/>
      <c r="AU93" s="317"/>
      <c r="AV93" s="192" t="s">
        <v>162</v>
      </c>
      <c r="AW93" s="154"/>
      <c r="AX93" s="154"/>
      <c r="AY93" s="175" t="s">
        <v>304</v>
      </c>
      <c r="AZ93" s="154"/>
      <c r="BA93" s="317"/>
      <c r="BB93" s="317"/>
      <c r="BC93" s="317"/>
      <c r="BD93" s="317"/>
      <c r="BE93" s="317"/>
      <c r="BF93" s="192" t="s">
        <v>162</v>
      </c>
      <c r="BG93" s="154"/>
      <c r="BH93" s="154"/>
      <c r="BI93" s="175" t="s">
        <v>304</v>
      </c>
      <c r="BJ93" s="154"/>
      <c r="BK93" s="317"/>
      <c r="BL93" s="317"/>
      <c r="BM93" s="317"/>
      <c r="BN93" s="317"/>
      <c r="BO93" s="317"/>
      <c r="BP93" s="192" t="s">
        <v>162</v>
      </c>
      <c r="BQ93" s="154"/>
      <c r="BR93" s="154"/>
      <c r="BS93" s="175" t="s">
        <v>304</v>
      </c>
      <c r="BT93" s="154"/>
      <c r="BU93" s="317"/>
      <c r="BV93" s="317"/>
      <c r="BW93" s="317"/>
      <c r="BX93" s="317"/>
      <c r="BY93" s="317"/>
      <c r="BZ93" s="192" t="s">
        <v>162</v>
      </c>
      <c r="CA93" s="154"/>
      <c r="CB93" s="154"/>
      <c r="CC93" s="175" t="s">
        <v>304</v>
      </c>
      <c r="CD93" s="154"/>
      <c r="CE93" s="317"/>
      <c r="CF93" s="317"/>
      <c r="CG93" s="317"/>
      <c r="CH93" s="317"/>
      <c r="CI93" s="317"/>
      <c r="CJ93" s="192">
        <v>144</v>
      </c>
      <c r="CK93" s="154"/>
      <c r="CL93" s="154">
        <v>144</v>
      </c>
      <c r="CM93" s="175" t="s">
        <v>304</v>
      </c>
      <c r="CN93" s="154">
        <v>4</v>
      </c>
      <c r="CO93" s="317"/>
      <c r="CP93" s="317"/>
      <c r="CQ93" s="317"/>
      <c r="CR93" s="317"/>
      <c r="CS93" s="317"/>
      <c r="CT93" s="46"/>
      <c r="CU93" s="45">
        <v>144</v>
      </c>
      <c r="CV93" s="49">
        <f>H93-CU93</f>
        <v>0</v>
      </c>
    </row>
    <row r="94" spans="1:100" ht="5.25" customHeight="1" thickBot="1">
      <c r="A94" s="44"/>
      <c r="B94" s="66"/>
      <c r="C94" s="80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66"/>
      <c r="CU94" s="66"/>
      <c r="CV94" s="66"/>
    </row>
    <row r="95" spans="1:100" ht="21.75" thickBot="1">
      <c r="A95" s="44"/>
      <c r="B95" s="86"/>
      <c r="C95" s="87" t="s">
        <v>168</v>
      </c>
      <c r="D95" s="340"/>
      <c r="E95" s="340"/>
      <c r="F95" s="340"/>
      <c r="G95" s="340"/>
      <c r="H95" s="240" t="s">
        <v>50</v>
      </c>
      <c r="I95" s="240"/>
      <c r="J95" s="240">
        <v>216</v>
      </c>
      <c r="K95" s="240" t="s">
        <v>304</v>
      </c>
      <c r="L95" s="318" t="s">
        <v>13</v>
      </c>
      <c r="M95" s="318"/>
      <c r="N95" s="318"/>
      <c r="O95" s="318"/>
      <c r="P95" s="318"/>
      <c r="Q95" s="318"/>
      <c r="R95" s="215" t="s">
        <v>162</v>
      </c>
      <c r="S95" s="214"/>
      <c r="T95" s="214"/>
      <c r="U95" s="215" t="s">
        <v>304</v>
      </c>
      <c r="V95" s="214"/>
      <c r="W95" s="326"/>
      <c r="X95" s="326"/>
      <c r="Y95" s="326"/>
      <c r="Z95" s="326"/>
      <c r="AA95" s="326"/>
      <c r="AB95" s="215" t="s">
        <v>162</v>
      </c>
      <c r="AC95" s="214"/>
      <c r="AD95" s="214"/>
      <c r="AE95" s="215" t="s">
        <v>304</v>
      </c>
      <c r="AF95" s="214"/>
      <c r="AG95" s="326"/>
      <c r="AH95" s="326"/>
      <c r="AI95" s="326"/>
      <c r="AJ95" s="326"/>
      <c r="AK95" s="326"/>
      <c r="AL95" s="241" t="s">
        <v>162</v>
      </c>
      <c r="AM95" s="240"/>
      <c r="AN95" s="240"/>
      <c r="AO95" s="241" t="s">
        <v>304</v>
      </c>
      <c r="AP95" s="240"/>
      <c r="AQ95" s="318"/>
      <c r="AR95" s="318"/>
      <c r="AS95" s="318"/>
      <c r="AT95" s="318"/>
      <c r="AU95" s="318"/>
      <c r="AV95" s="241" t="s">
        <v>162</v>
      </c>
      <c r="AW95" s="240"/>
      <c r="AX95" s="240"/>
      <c r="AY95" s="241" t="s">
        <v>304</v>
      </c>
      <c r="AZ95" s="240"/>
      <c r="BA95" s="318"/>
      <c r="BB95" s="318"/>
      <c r="BC95" s="318"/>
      <c r="BD95" s="318"/>
      <c r="BE95" s="318"/>
      <c r="BF95" s="241" t="s">
        <v>162</v>
      </c>
      <c r="BG95" s="240"/>
      <c r="BH95" s="240"/>
      <c r="BI95" s="241" t="s">
        <v>304</v>
      </c>
      <c r="BJ95" s="240"/>
      <c r="BK95" s="318"/>
      <c r="BL95" s="318"/>
      <c r="BM95" s="318"/>
      <c r="BN95" s="318"/>
      <c r="BO95" s="318"/>
      <c r="BP95" s="241" t="s">
        <v>162</v>
      </c>
      <c r="BQ95" s="240"/>
      <c r="BR95" s="240"/>
      <c r="BS95" s="241" t="s">
        <v>304</v>
      </c>
      <c r="BT95" s="240"/>
      <c r="BU95" s="318"/>
      <c r="BV95" s="318"/>
      <c r="BW95" s="318"/>
      <c r="BX95" s="318"/>
      <c r="BY95" s="318"/>
      <c r="BZ95" s="241" t="s">
        <v>162</v>
      </c>
      <c r="CA95" s="240"/>
      <c r="CB95" s="240"/>
      <c r="CC95" s="241" t="s">
        <v>304</v>
      </c>
      <c r="CD95" s="240"/>
      <c r="CE95" s="318"/>
      <c r="CF95" s="318"/>
      <c r="CG95" s="318"/>
      <c r="CH95" s="318"/>
      <c r="CI95" s="318"/>
      <c r="CJ95" s="241">
        <v>216</v>
      </c>
      <c r="CK95" s="240"/>
      <c r="CL95" s="240" t="s">
        <v>50</v>
      </c>
      <c r="CM95" s="241" t="s">
        <v>304</v>
      </c>
      <c r="CN95" s="240" t="s">
        <v>13</v>
      </c>
      <c r="CO95" s="318"/>
      <c r="CP95" s="318"/>
      <c r="CQ95" s="318"/>
      <c r="CR95" s="318"/>
      <c r="CS95" s="318"/>
      <c r="CT95" s="83"/>
      <c r="CU95" s="83">
        <v>216</v>
      </c>
      <c r="CV95" s="83">
        <f>H95-CU95</f>
        <v>0</v>
      </c>
    </row>
    <row r="96" spans="1:100" ht="30" customHeight="1">
      <c r="A96" s="44"/>
      <c r="B96" s="23"/>
      <c r="C96" s="12" t="s">
        <v>361</v>
      </c>
      <c r="D96" s="339"/>
      <c r="E96" s="339"/>
      <c r="F96" s="339"/>
      <c r="G96" s="339"/>
      <c r="H96" s="154">
        <v>108</v>
      </c>
      <c r="I96" s="154"/>
      <c r="J96" s="154">
        <v>108</v>
      </c>
      <c r="K96" s="154" t="s">
        <v>304</v>
      </c>
      <c r="L96" s="317">
        <v>3</v>
      </c>
      <c r="M96" s="317"/>
      <c r="N96" s="317"/>
      <c r="O96" s="317"/>
      <c r="P96" s="317"/>
      <c r="Q96" s="317"/>
      <c r="R96" s="166" t="s">
        <v>162</v>
      </c>
      <c r="S96" s="160"/>
      <c r="T96" s="160"/>
      <c r="U96" s="167" t="s">
        <v>304</v>
      </c>
      <c r="V96" s="159"/>
      <c r="W96" s="316"/>
      <c r="X96" s="316"/>
      <c r="Y96" s="316"/>
      <c r="Z96" s="316"/>
      <c r="AA96" s="316"/>
      <c r="AB96" s="166" t="s">
        <v>162</v>
      </c>
      <c r="AC96" s="160"/>
      <c r="AD96" s="160"/>
      <c r="AE96" s="167" t="s">
        <v>304</v>
      </c>
      <c r="AF96" s="159"/>
      <c r="AG96" s="316"/>
      <c r="AH96" s="316"/>
      <c r="AI96" s="316"/>
      <c r="AJ96" s="316"/>
      <c r="AK96" s="316"/>
      <c r="AL96" s="192" t="s">
        <v>162</v>
      </c>
      <c r="AM96" s="154"/>
      <c r="AN96" s="154"/>
      <c r="AO96" s="175" t="s">
        <v>304</v>
      </c>
      <c r="AP96" s="154"/>
      <c r="AQ96" s="317"/>
      <c r="AR96" s="317"/>
      <c r="AS96" s="317"/>
      <c r="AT96" s="317"/>
      <c r="AU96" s="317"/>
      <c r="AV96" s="192" t="s">
        <v>162</v>
      </c>
      <c r="AW96" s="154"/>
      <c r="AX96" s="154"/>
      <c r="AY96" s="175" t="s">
        <v>304</v>
      </c>
      <c r="AZ96" s="154"/>
      <c r="BA96" s="317"/>
      <c r="BB96" s="317"/>
      <c r="BC96" s="317"/>
      <c r="BD96" s="317"/>
      <c r="BE96" s="317"/>
      <c r="BF96" s="192" t="s">
        <v>162</v>
      </c>
      <c r="BG96" s="154"/>
      <c r="BH96" s="154"/>
      <c r="BI96" s="175" t="s">
        <v>304</v>
      </c>
      <c r="BJ96" s="154"/>
      <c r="BK96" s="317"/>
      <c r="BL96" s="317"/>
      <c r="BM96" s="317"/>
      <c r="BN96" s="317"/>
      <c r="BO96" s="317"/>
      <c r="BP96" s="192" t="s">
        <v>162</v>
      </c>
      <c r="BQ96" s="154"/>
      <c r="BR96" s="154"/>
      <c r="BS96" s="175" t="s">
        <v>304</v>
      </c>
      <c r="BT96" s="154"/>
      <c r="BU96" s="317"/>
      <c r="BV96" s="317"/>
      <c r="BW96" s="317"/>
      <c r="BX96" s="317"/>
      <c r="BY96" s="317"/>
      <c r="BZ96" s="192" t="s">
        <v>162</v>
      </c>
      <c r="CA96" s="154"/>
      <c r="CB96" s="154"/>
      <c r="CC96" s="175" t="s">
        <v>304</v>
      </c>
      <c r="CD96" s="154"/>
      <c r="CE96" s="317"/>
      <c r="CF96" s="317"/>
      <c r="CG96" s="317"/>
      <c r="CH96" s="317"/>
      <c r="CI96" s="317"/>
      <c r="CJ96" s="192">
        <f>H96</f>
        <v>108</v>
      </c>
      <c r="CK96" s="154"/>
      <c r="CL96" s="154">
        <f>J96</f>
        <v>108</v>
      </c>
      <c r="CM96" s="175" t="s">
        <v>304</v>
      </c>
      <c r="CN96" s="154">
        <f>L96</f>
        <v>3</v>
      </c>
      <c r="CO96" s="317"/>
      <c r="CP96" s="317"/>
      <c r="CQ96" s="317"/>
      <c r="CR96" s="317"/>
      <c r="CS96" s="317"/>
      <c r="CT96" s="46"/>
      <c r="CU96" s="45"/>
      <c r="CV96" s="49"/>
    </row>
    <row r="97" spans="1:100" ht="12.75" hidden="1" customHeight="1">
      <c r="A97" s="22"/>
      <c r="B97" s="23" t="s">
        <v>48</v>
      </c>
      <c r="C97" s="12" t="s">
        <v>309</v>
      </c>
      <c r="D97" s="353" t="s">
        <v>90</v>
      </c>
      <c r="E97" s="353"/>
      <c r="F97" s="353"/>
      <c r="G97" s="353"/>
      <c r="H97" s="368" t="s">
        <v>310</v>
      </c>
      <c r="I97" s="368"/>
      <c r="J97" s="368"/>
      <c r="K97" s="368"/>
      <c r="L97" s="368"/>
      <c r="M97" s="368"/>
      <c r="N97" s="368"/>
      <c r="O97" s="368"/>
      <c r="P97" s="368"/>
      <c r="Q97" s="368"/>
      <c r="R97" s="327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  <c r="AW97" s="217"/>
      <c r="AX97" s="217"/>
      <c r="AY97" s="217"/>
      <c r="AZ97" s="217"/>
      <c r="BA97" s="217"/>
      <c r="BB97" s="217"/>
      <c r="BC97" s="217"/>
      <c r="BD97" s="217"/>
      <c r="BE97" s="217"/>
      <c r="BF97" s="217"/>
      <c r="BG97" s="217"/>
      <c r="BH97" s="217"/>
      <c r="BI97" s="217"/>
      <c r="BJ97" s="217"/>
      <c r="BK97" s="217"/>
      <c r="BL97" s="217"/>
      <c r="BM97" s="217"/>
      <c r="BN97" s="217"/>
      <c r="BO97" s="217"/>
      <c r="BP97" s="217"/>
      <c r="BQ97" s="217"/>
      <c r="BR97" s="217"/>
      <c r="BS97" s="217"/>
      <c r="BT97" s="217"/>
      <c r="BU97" s="217"/>
      <c r="BV97" s="217"/>
      <c r="BW97" s="217"/>
      <c r="BX97" s="217"/>
      <c r="BY97" s="218"/>
      <c r="BZ97" s="219"/>
      <c r="CA97" s="219"/>
      <c r="CB97" s="219"/>
      <c r="CC97" s="219"/>
      <c r="CD97" s="219"/>
      <c r="CE97" s="219"/>
      <c r="CF97" s="219"/>
      <c r="CG97" s="219"/>
      <c r="CH97" s="219"/>
      <c r="CI97" s="219"/>
      <c r="CJ97" s="219"/>
      <c r="CK97" s="219"/>
      <c r="CL97" s="219"/>
      <c r="CM97" s="219"/>
      <c r="CN97" s="219"/>
      <c r="CO97" s="219"/>
      <c r="CP97" s="219"/>
      <c r="CQ97" s="219"/>
      <c r="CR97" s="219"/>
      <c r="CS97" s="219"/>
      <c r="CT97" s="25" t="s">
        <v>311</v>
      </c>
      <c r="CU97" s="357" t="s">
        <v>312</v>
      </c>
      <c r="CV97" s="358"/>
    </row>
    <row r="98" spans="1:100" ht="21">
      <c r="A98" s="44"/>
      <c r="B98" s="23"/>
      <c r="C98" s="12" t="s">
        <v>169</v>
      </c>
      <c r="D98" s="339"/>
      <c r="E98" s="339"/>
      <c r="F98" s="339"/>
      <c r="G98" s="339"/>
      <c r="H98" s="154">
        <v>36</v>
      </c>
      <c r="I98" s="154"/>
      <c r="J98" s="154">
        <v>36</v>
      </c>
      <c r="K98" s="154" t="s">
        <v>304</v>
      </c>
      <c r="L98" s="317">
        <v>1</v>
      </c>
      <c r="M98" s="317"/>
      <c r="N98" s="317"/>
      <c r="O98" s="317"/>
      <c r="P98" s="317"/>
      <c r="Q98" s="317"/>
      <c r="R98" s="166" t="s">
        <v>162</v>
      </c>
      <c r="S98" s="160"/>
      <c r="T98" s="160"/>
      <c r="U98" s="167" t="s">
        <v>304</v>
      </c>
      <c r="V98" s="159"/>
      <c r="W98" s="316"/>
      <c r="X98" s="316"/>
      <c r="Y98" s="316"/>
      <c r="Z98" s="316"/>
      <c r="AA98" s="316"/>
      <c r="AB98" s="166" t="s">
        <v>162</v>
      </c>
      <c r="AC98" s="160"/>
      <c r="AD98" s="160"/>
      <c r="AE98" s="167" t="s">
        <v>304</v>
      </c>
      <c r="AF98" s="159"/>
      <c r="AG98" s="316"/>
      <c r="AH98" s="316"/>
      <c r="AI98" s="316"/>
      <c r="AJ98" s="316"/>
      <c r="AK98" s="316"/>
      <c r="AL98" s="192" t="s">
        <v>162</v>
      </c>
      <c r="AM98" s="154"/>
      <c r="AN98" s="154"/>
      <c r="AO98" s="175" t="s">
        <v>304</v>
      </c>
      <c r="AP98" s="154"/>
      <c r="AQ98" s="317"/>
      <c r="AR98" s="317"/>
      <c r="AS98" s="317"/>
      <c r="AT98" s="317"/>
      <c r="AU98" s="317"/>
      <c r="AV98" s="192" t="s">
        <v>162</v>
      </c>
      <c r="AW98" s="154"/>
      <c r="AX98" s="154"/>
      <c r="AY98" s="175" t="s">
        <v>304</v>
      </c>
      <c r="AZ98" s="154"/>
      <c r="BA98" s="317"/>
      <c r="BB98" s="317"/>
      <c r="BC98" s="317"/>
      <c r="BD98" s="317"/>
      <c r="BE98" s="317"/>
      <c r="BF98" s="192" t="s">
        <v>162</v>
      </c>
      <c r="BG98" s="154"/>
      <c r="BH98" s="154"/>
      <c r="BI98" s="175" t="s">
        <v>304</v>
      </c>
      <c r="BJ98" s="154"/>
      <c r="BK98" s="317"/>
      <c r="BL98" s="317"/>
      <c r="BM98" s="317"/>
      <c r="BN98" s="317"/>
      <c r="BO98" s="317"/>
      <c r="BP98" s="192" t="s">
        <v>162</v>
      </c>
      <c r="BQ98" s="154"/>
      <c r="BR98" s="154"/>
      <c r="BS98" s="175" t="s">
        <v>304</v>
      </c>
      <c r="BT98" s="154"/>
      <c r="BU98" s="317"/>
      <c r="BV98" s="317"/>
      <c r="BW98" s="317"/>
      <c r="BX98" s="317"/>
      <c r="BY98" s="317"/>
      <c r="BZ98" s="192" t="s">
        <v>162</v>
      </c>
      <c r="CA98" s="154"/>
      <c r="CB98" s="154"/>
      <c r="CC98" s="175" t="s">
        <v>304</v>
      </c>
      <c r="CD98" s="154"/>
      <c r="CE98" s="317"/>
      <c r="CF98" s="317"/>
      <c r="CG98" s="317"/>
      <c r="CH98" s="317"/>
      <c r="CI98" s="317"/>
      <c r="CJ98" s="192">
        <f>H98</f>
        <v>36</v>
      </c>
      <c r="CK98" s="154"/>
      <c r="CL98" s="154">
        <f>J98</f>
        <v>36</v>
      </c>
      <c r="CM98" s="175" t="s">
        <v>304</v>
      </c>
      <c r="CN98" s="154">
        <f>L98</f>
        <v>1</v>
      </c>
      <c r="CO98" s="317"/>
      <c r="CP98" s="317"/>
      <c r="CQ98" s="317"/>
      <c r="CR98" s="317"/>
      <c r="CS98" s="317"/>
      <c r="CT98" s="46"/>
      <c r="CU98" s="45"/>
      <c r="CV98" s="49"/>
    </row>
    <row r="99" spans="1:100" ht="21">
      <c r="A99" s="44"/>
      <c r="B99" s="23"/>
      <c r="C99" s="12" t="s">
        <v>362</v>
      </c>
      <c r="D99" s="339"/>
      <c r="E99" s="339"/>
      <c r="F99" s="339"/>
      <c r="G99" s="339"/>
      <c r="H99" s="154">
        <v>36</v>
      </c>
      <c r="I99" s="154"/>
      <c r="J99" s="154">
        <v>36</v>
      </c>
      <c r="K99" s="154" t="s">
        <v>304</v>
      </c>
      <c r="L99" s="317">
        <v>1</v>
      </c>
      <c r="M99" s="317"/>
      <c r="N99" s="317"/>
      <c r="O99" s="317"/>
      <c r="P99" s="317"/>
      <c r="Q99" s="317"/>
      <c r="R99" s="166" t="s">
        <v>162</v>
      </c>
      <c r="S99" s="160"/>
      <c r="T99" s="160"/>
      <c r="U99" s="167" t="s">
        <v>304</v>
      </c>
      <c r="V99" s="159"/>
      <c r="W99" s="316"/>
      <c r="X99" s="316"/>
      <c r="Y99" s="316"/>
      <c r="Z99" s="316"/>
      <c r="AA99" s="316"/>
      <c r="AB99" s="166" t="s">
        <v>162</v>
      </c>
      <c r="AC99" s="160"/>
      <c r="AD99" s="160"/>
      <c r="AE99" s="167" t="s">
        <v>304</v>
      </c>
      <c r="AF99" s="159"/>
      <c r="AG99" s="316"/>
      <c r="AH99" s="316"/>
      <c r="AI99" s="316"/>
      <c r="AJ99" s="316"/>
      <c r="AK99" s="316"/>
      <c r="AL99" s="192" t="s">
        <v>162</v>
      </c>
      <c r="AM99" s="154"/>
      <c r="AN99" s="154"/>
      <c r="AO99" s="175" t="s">
        <v>304</v>
      </c>
      <c r="AP99" s="154"/>
      <c r="AQ99" s="317"/>
      <c r="AR99" s="317"/>
      <c r="AS99" s="317"/>
      <c r="AT99" s="317"/>
      <c r="AU99" s="317"/>
      <c r="AV99" s="192" t="s">
        <v>162</v>
      </c>
      <c r="AW99" s="154"/>
      <c r="AX99" s="154"/>
      <c r="AY99" s="175" t="s">
        <v>304</v>
      </c>
      <c r="AZ99" s="154"/>
      <c r="BA99" s="317"/>
      <c r="BB99" s="317"/>
      <c r="BC99" s="317"/>
      <c r="BD99" s="317"/>
      <c r="BE99" s="317"/>
      <c r="BF99" s="192" t="s">
        <v>162</v>
      </c>
      <c r="BG99" s="154"/>
      <c r="BH99" s="154"/>
      <c r="BI99" s="175" t="s">
        <v>304</v>
      </c>
      <c r="BJ99" s="154"/>
      <c r="BK99" s="317"/>
      <c r="BL99" s="317"/>
      <c r="BM99" s="317"/>
      <c r="BN99" s="317"/>
      <c r="BO99" s="317"/>
      <c r="BP99" s="192" t="s">
        <v>162</v>
      </c>
      <c r="BQ99" s="154"/>
      <c r="BR99" s="154"/>
      <c r="BS99" s="175" t="s">
        <v>304</v>
      </c>
      <c r="BT99" s="154"/>
      <c r="BU99" s="317"/>
      <c r="BV99" s="317"/>
      <c r="BW99" s="317"/>
      <c r="BX99" s="317"/>
      <c r="BY99" s="317"/>
      <c r="BZ99" s="192" t="s">
        <v>162</v>
      </c>
      <c r="CA99" s="154"/>
      <c r="CB99" s="154"/>
      <c r="CC99" s="175" t="s">
        <v>304</v>
      </c>
      <c r="CD99" s="154"/>
      <c r="CE99" s="317"/>
      <c r="CF99" s="317"/>
      <c r="CG99" s="317"/>
      <c r="CH99" s="317"/>
      <c r="CI99" s="317"/>
      <c r="CJ99" s="192">
        <f>H99</f>
        <v>36</v>
      </c>
      <c r="CK99" s="154"/>
      <c r="CL99" s="154">
        <f>J99</f>
        <v>36</v>
      </c>
      <c r="CM99" s="175" t="s">
        <v>304</v>
      </c>
      <c r="CN99" s="154">
        <f>L99</f>
        <v>1</v>
      </c>
      <c r="CO99" s="317"/>
      <c r="CP99" s="317"/>
      <c r="CQ99" s="317"/>
      <c r="CR99" s="317"/>
      <c r="CS99" s="317"/>
      <c r="CT99" s="46"/>
      <c r="CU99" s="45"/>
      <c r="CV99" s="49"/>
    </row>
    <row r="100" spans="1:100" ht="23.25" customHeight="1">
      <c r="A100" s="44"/>
      <c r="B100" s="23"/>
      <c r="C100" s="12" t="s">
        <v>363</v>
      </c>
      <c r="D100" s="339"/>
      <c r="E100" s="339"/>
      <c r="F100" s="339"/>
      <c r="G100" s="339"/>
      <c r="H100" s="154">
        <v>36</v>
      </c>
      <c r="I100" s="154"/>
      <c r="J100" s="154">
        <v>36</v>
      </c>
      <c r="K100" s="154" t="s">
        <v>304</v>
      </c>
      <c r="L100" s="317">
        <v>1</v>
      </c>
      <c r="M100" s="317"/>
      <c r="N100" s="317"/>
      <c r="O100" s="317"/>
      <c r="P100" s="317"/>
      <c r="Q100" s="317"/>
      <c r="R100" s="166" t="s">
        <v>162</v>
      </c>
      <c r="S100" s="160"/>
      <c r="T100" s="160"/>
      <c r="U100" s="167" t="s">
        <v>304</v>
      </c>
      <c r="V100" s="159"/>
      <c r="W100" s="316"/>
      <c r="X100" s="316"/>
      <c r="Y100" s="316"/>
      <c r="Z100" s="316"/>
      <c r="AA100" s="316"/>
      <c r="AB100" s="166" t="s">
        <v>162</v>
      </c>
      <c r="AC100" s="160"/>
      <c r="AD100" s="160"/>
      <c r="AE100" s="167" t="s">
        <v>304</v>
      </c>
      <c r="AF100" s="159"/>
      <c r="AG100" s="316"/>
      <c r="AH100" s="316"/>
      <c r="AI100" s="316"/>
      <c r="AJ100" s="316"/>
      <c r="AK100" s="316"/>
      <c r="AL100" s="192" t="s">
        <v>162</v>
      </c>
      <c r="AM100" s="154"/>
      <c r="AN100" s="154"/>
      <c r="AO100" s="175" t="s">
        <v>304</v>
      </c>
      <c r="AP100" s="154"/>
      <c r="AQ100" s="317"/>
      <c r="AR100" s="317"/>
      <c r="AS100" s="317"/>
      <c r="AT100" s="317"/>
      <c r="AU100" s="317"/>
      <c r="AV100" s="192" t="s">
        <v>162</v>
      </c>
      <c r="AW100" s="154"/>
      <c r="AX100" s="154"/>
      <c r="AY100" s="175" t="s">
        <v>304</v>
      </c>
      <c r="AZ100" s="154"/>
      <c r="BA100" s="317"/>
      <c r="BB100" s="317"/>
      <c r="BC100" s="317"/>
      <c r="BD100" s="317"/>
      <c r="BE100" s="317"/>
      <c r="BF100" s="192" t="s">
        <v>162</v>
      </c>
      <c r="BG100" s="154"/>
      <c r="BH100" s="154"/>
      <c r="BI100" s="175" t="s">
        <v>304</v>
      </c>
      <c r="BJ100" s="154"/>
      <c r="BK100" s="317"/>
      <c r="BL100" s="317"/>
      <c r="BM100" s="317"/>
      <c r="BN100" s="317"/>
      <c r="BO100" s="317"/>
      <c r="BP100" s="192" t="s">
        <v>162</v>
      </c>
      <c r="BQ100" s="154"/>
      <c r="BR100" s="154"/>
      <c r="BS100" s="175" t="s">
        <v>304</v>
      </c>
      <c r="BT100" s="154"/>
      <c r="BU100" s="317"/>
      <c r="BV100" s="317"/>
      <c r="BW100" s="317"/>
      <c r="BX100" s="317"/>
      <c r="BY100" s="317"/>
      <c r="BZ100" s="192" t="s">
        <v>162</v>
      </c>
      <c r="CA100" s="154"/>
      <c r="CB100" s="154"/>
      <c r="CC100" s="175" t="s">
        <v>304</v>
      </c>
      <c r="CD100" s="154"/>
      <c r="CE100" s="317"/>
      <c r="CF100" s="317"/>
      <c r="CG100" s="317"/>
      <c r="CH100" s="317"/>
      <c r="CI100" s="317"/>
      <c r="CJ100" s="192">
        <f>H100</f>
        <v>36</v>
      </c>
      <c r="CK100" s="154"/>
      <c r="CL100" s="154">
        <f>J100</f>
        <v>36</v>
      </c>
      <c r="CM100" s="175" t="s">
        <v>304</v>
      </c>
      <c r="CN100" s="154">
        <f>L100</f>
        <v>1</v>
      </c>
      <c r="CO100" s="317"/>
      <c r="CP100" s="317"/>
      <c r="CQ100" s="317"/>
      <c r="CR100" s="317"/>
      <c r="CS100" s="317"/>
      <c r="CT100" s="46"/>
      <c r="CU100" s="45"/>
      <c r="CV100" s="49"/>
    </row>
    <row r="101" spans="1:100" ht="3.75" customHeight="1" thickBot="1">
      <c r="A101" s="44"/>
      <c r="B101" s="66"/>
      <c r="C101" s="80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</row>
    <row r="102" spans="1:100" ht="24" customHeight="1" thickBot="1">
      <c r="A102" s="44"/>
      <c r="B102" s="58"/>
      <c r="C102" s="336" t="s">
        <v>364</v>
      </c>
      <c r="D102" s="336"/>
      <c r="E102" s="336"/>
      <c r="F102" s="336"/>
      <c r="G102" s="336"/>
      <c r="H102" s="202">
        <f>P9</f>
        <v>32</v>
      </c>
      <c r="I102" s="337" t="s">
        <v>393</v>
      </c>
      <c r="J102" s="337"/>
      <c r="K102" s="337"/>
      <c r="L102" s="337"/>
      <c r="M102" s="337"/>
      <c r="N102" s="337"/>
      <c r="O102" s="337"/>
      <c r="P102" s="337"/>
      <c r="Q102" s="338"/>
      <c r="R102" s="323">
        <f>Z9</f>
        <v>14</v>
      </c>
      <c r="S102" s="324"/>
      <c r="T102" s="324"/>
      <c r="U102" s="324"/>
      <c r="V102" s="324"/>
      <c r="W102" s="324"/>
      <c r="X102" s="324"/>
      <c r="Y102" s="324"/>
      <c r="Z102" s="324"/>
      <c r="AA102" s="325"/>
      <c r="AB102" s="323">
        <f>AJ9</f>
        <v>18</v>
      </c>
      <c r="AC102" s="324"/>
      <c r="AD102" s="324"/>
      <c r="AE102" s="324"/>
      <c r="AF102" s="324"/>
      <c r="AG102" s="324"/>
      <c r="AH102" s="324"/>
      <c r="AI102" s="324"/>
      <c r="AJ102" s="324"/>
      <c r="AK102" s="325"/>
      <c r="AL102" s="322"/>
      <c r="AM102" s="322"/>
      <c r="AN102" s="322"/>
      <c r="AO102" s="322"/>
      <c r="AP102" s="322"/>
      <c r="AQ102" s="322"/>
      <c r="AR102" s="322"/>
      <c r="AS102" s="322"/>
      <c r="AT102" s="322"/>
      <c r="AU102" s="322"/>
      <c r="AV102" s="322"/>
      <c r="AW102" s="322"/>
      <c r="AX102" s="322"/>
      <c r="AY102" s="322"/>
      <c r="AZ102" s="322"/>
      <c r="BA102" s="322"/>
      <c r="BB102" s="322"/>
      <c r="BC102" s="322"/>
      <c r="BD102" s="322"/>
      <c r="BE102" s="322"/>
      <c r="BF102" s="322"/>
      <c r="BG102" s="322"/>
      <c r="BH102" s="322"/>
      <c r="BI102" s="322"/>
      <c r="BJ102" s="322"/>
      <c r="BK102" s="322"/>
      <c r="BL102" s="322"/>
      <c r="BM102" s="322"/>
      <c r="BN102" s="322"/>
      <c r="BO102" s="322"/>
      <c r="BP102" s="322"/>
      <c r="BQ102" s="322"/>
      <c r="BR102" s="322"/>
      <c r="BS102" s="322"/>
      <c r="BT102" s="322"/>
      <c r="BU102" s="322"/>
      <c r="BV102" s="322"/>
      <c r="BW102" s="322"/>
      <c r="BX102" s="322"/>
      <c r="BY102" s="322"/>
      <c r="BZ102" s="322"/>
      <c r="CA102" s="322"/>
      <c r="CB102" s="322"/>
      <c r="CC102" s="322"/>
      <c r="CD102" s="322"/>
      <c r="CE102" s="322"/>
      <c r="CF102" s="322"/>
      <c r="CG102" s="322"/>
      <c r="CH102" s="322"/>
      <c r="CI102" s="322"/>
      <c r="CJ102" s="322"/>
      <c r="CK102" s="322"/>
      <c r="CL102" s="322"/>
      <c r="CM102" s="322"/>
      <c r="CN102" s="322"/>
      <c r="CO102" s="322"/>
      <c r="CP102" s="322"/>
      <c r="CQ102" s="322"/>
      <c r="CR102" s="322"/>
      <c r="CS102" s="322"/>
      <c r="CT102" s="84"/>
      <c r="CU102" s="66"/>
      <c r="CV102" s="66"/>
    </row>
    <row r="103" spans="1:100" ht="24" customHeight="1" thickBot="1">
      <c r="A103" s="44"/>
      <c r="B103" s="58"/>
      <c r="C103" s="336" t="s">
        <v>365</v>
      </c>
      <c r="D103" s="336"/>
      <c r="E103" s="336"/>
      <c r="F103" s="336"/>
      <c r="G103" s="336"/>
      <c r="H103" s="202">
        <f>P83+P77+P69+P62+O56+P27</f>
        <v>46</v>
      </c>
      <c r="I103" s="337" t="s">
        <v>394</v>
      </c>
      <c r="J103" s="337"/>
      <c r="K103" s="337"/>
      <c r="L103" s="337"/>
      <c r="M103" s="337"/>
      <c r="N103" s="337"/>
      <c r="O103" s="337"/>
      <c r="P103" s="337"/>
      <c r="Q103" s="338"/>
      <c r="R103" s="322"/>
      <c r="S103" s="322"/>
      <c r="T103" s="322"/>
      <c r="U103" s="322"/>
      <c r="V103" s="322"/>
      <c r="W103" s="322"/>
      <c r="X103" s="322"/>
      <c r="Y103" s="322"/>
      <c r="Z103" s="322"/>
      <c r="AA103" s="322"/>
      <c r="AB103" s="322">
        <f>AI27</f>
        <v>0</v>
      </c>
      <c r="AC103" s="322"/>
      <c r="AD103" s="322"/>
      <c r="AE103" s="322"/>
      <c r="AF103" s="322"/>
      <c r="AG103" s="322"/>
      <c r="AH103" s="322"/>
      <c r="AI103" s="322"/>
      <c r="AJ103" s="322"/>
      <c r="AK103" s="322"/>
      <c r="AL103" s="323">
        <f>AT56+AT27</f>
        <v>4</v>
      </c>
      <c r="AM103" s="324"/>
      <c r="AN103" s="324"/>
      <c r="AO103" s="324"/>
      <c r="AP103" s="324"/>
      <c r="AQ103" s="324"/>
      <c r="AR103" s="324"/>
      <c r="AS103" s="324"/>
      <c r="AT103" s="324"/>
      <c r="AU103" s="325"/>
      <c r="AV103" s="323">
        <v>4</v>
      </c>
      <c r="AW103" s="324"/>
      <c r="AX103" s="324"/>
      <c r="AY103" s="324"/>
      <c r="AZ103" s="324"/>
      <c r="BA103" s="324"/>
      <c r="BB103" s="324"/>
      <c r="BC103" s="324"/>
      <c r="BD103" s="324"/>
      <c r="BE103" s="325"/>
      <c r="BF103" s="323">
        <f>BN56+BN27</f>
        <v>4</v>
      </c>
      <c r="BG103" s="324"/>
      <c r="BH103" s="324"/>
      <c r="BI103" s="324"/>
      <c r="BJ103" s="324"/>
      <c r="BK103" s="324"/>
      <c r="BL103" s="324"/>
      <c r="BM103" s="324"/>
      <c r="BN103" s="324"/>
      <c r="BO103" s="325"/>
      <c r="BP103" s="323">
        <v>4</v>
      </c>
      <c r="BQ103" s="324"/>
      <c r="BR103" s="324"/>
      <c r="BS103" s="324"/>
      <c r="BT103" s="324"/>
      <c r="BU103" s="324"/>
      <c r="BV103" s="324"/>
      <c r="BW103" s="324"/>
      <c r="BX103" s="324"/>
      <c r="BY103" s="325"/>
      <c r="BZ103" s="323">
        <f>CG27+CH27</f>
        <v>2</v>
      </c>
      <c r="CA103" s="324"/>
      <c r="CB103" s="324"/>
      <c r="CC103" s="324"/>
      <c r="CD103" s="324"/>
      <c r="CE103" s="324"/>
      <c r="CF103" s="324"/>
      <c r="CG103" s="324"/>
      <c r="CH103" s="324"/>
      <c r="CI103" s="325"/>
      <c r="CJ103" s="323">
        <f>CR77+CR27</f>
        <v>6</v>
      </c>
      <c r="CK103" s="324"/>
      <c r="CL103" s="324"/>
      <c r="CM103" s="324"/>
      <c r="CN103" s="324"/>
      <c r="CO103" s="324"/>
      <c r="CP103" s="324"/>
      <c r="CQ103" s="324"/>
      <c r="CR103" s="324"/>
      <c r="CS103" s="325"/>
      <c r="CT103" s="84"/>
      <c r="CU103" s="66"/>
      <c r="CV103" s="66"/>
    </row>
    <row r="104" spans="1:100" ht="32.25" thickBot="1">
      <c r="A104" s="66"/>
      <c r="B104" s="83"/>
      <c r="C104" s="82" t="s">
        <v>366</v>
      </c>
      <c r="D104" s="202">
        <f>D27</f>
        <v>12</v>
      </c>
      <c r="E104" s="202"/>
      <c r="F104" s="202">
        <f>F27</f>
        <v>37</v>
      </c>
      <c r="G104" s="202">
        <f>G27</f>
        <v>1</v>
      </c>
      <c r="H104" s="202">
        <f>H95+H93+H84+H78+H70+H63+H39+H35+H28</f>
        <v>4464</v>
      </c>
      <c r="I104" s="202">
        <f>I27</f>
        <v>482</v>
      </c>
      <c r="J104" s="202">
        <f>J95+J93+J84+J78+J70+J63+J39+J35+J28</f>
        <v>3982</v>
      </c>
      <c r="K104" s="202">
        <f t="shared" ref="K104:Q104" si="104">K27</f>
        <v>1190</v>
      </c>
      <c r="L104" s="202">
        <f t="shared" si="104"/>
        <v>1234</v>
      </c>
      <c r="M104" s="202">
        <f t="shared" si="104"/>
        <v>122</v>
      </c>
      <c r="N104" s="202">
        <f t="shared" si="104"/>
        <v>78</v>
      </c>
      <c r="O104" s="202">
        <f t="shared" si="104"/>
        <v>20</v>
      </c>
      <c r="P104" s="202">
        <f t="shared" si="104"/>
        <v>18</v>
      </c>
      <c r="Q104" s="202">
        <f t="shared" si="104"/>
        <v>98</v>
      </c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  <c r="AL104" s="202">
        <f t="shared" ref="AL104:AR104" si="105">AL27</f>
        <v>612</v>
      </c>
      <c r="AM104" s="202">
        <f t="shared" si="105"/>
        <v>88</v>
      </c>
      <c r="AN104" s="202">
        <f t="shared" si="105"/>
        <v>524</v>
      </c>
      <c r="AO104" s="202">
        <f t="shared" si="105"/>
        <v>216</v>
      </c>
      <c r="AP104" s="202">
        <f t="shared" si="105"/>
        <v>246</v>
      </c>
      <c r="AQ104" s="202">
        <f t="shared" si="105"/>
        <v>26</v>
      </c>
      <c r="AR104" s="202">
        <f t="shared" si="105"/>
        <v>0</v>
      </c>
      <c r="AS104" s="202"/>
      <c r="AT104" s="202">
        <f>AT27</f>
        <v>4</v>
      </c>
      <c r="AU104" s="202">
        <f>AU27</f>
        <v>16</v>
      </c>
      <c r="AV104" s="202">
        <f>AV27+AV86</f>
        <v>856</v>
      </c>
      <c r="AW104" s="202">
        <f>AW27</f>
        <v>88</v>
      </c>
      <c r="AX104" s="202">
        <f>AX27</f>
        <v>588</v>
      </c>
      <c r="AY104" s="202">
        <f>AY27+AX86</f>
        <v>436</v>
      </c>
      <c r="AZ104" s="202">
        <f>AZ27</f>
        <v>260</v>
      </c>
      <c r="BA104" s="202">
        <f>BA27</f>
        <v>46</v>
      </c>
      <c r="BB104" s="202"/>
      <c r="BC104" s="202"/>
      <c r="BD104" s="202">
        <f>BD27</f>
        <v>4</v>
      </c>
      <c r="BE104" s="202">
        <f>BE27</f>
        <v>22</v>
      </c>
      <c r="BF104" s="202">
        <f>BF27+BF86</f>
        <v>612</v>
      </c>
      <c r="BG104" s="202">
        <f>BG27</f>
        <v>80</v>
      </c>
      <c r="BH104" s="202">
        <f>BH27+BH86</f>
        <v>532</v>
      </c>
      <c r="BI104" s="202">
        <f>BI27</f>
        <v>180</v>
      </c>
      <c r="BJ104" s="202">
        <f>BJ27</f>
        <v>232</v>
      </c>
      <c r="BK104" s="202">
        <f>BK27</f>
        <v>30</v>
      </c>
      <c r="BL104" s="202"/>
      <c r="BM104" s="202">
        <f>BM27</f>
        <v>0</v>
      </c>
      <c r="BN104" s="202">
        <f>BN27</f>
        <v>4</v>
      </c>
      <c r="BO104" s="202">
        <f>BO27</f>
        <v>14</v>
      </c>
      <c r="BP104" s="202">
        <f>BP27+BP86</f>
        <v>884</v>
      </c>
      <c r="BQ104" s="202">
        <f>BQ27</f>
        <v>80</v>
      </c>
      <c r="BR104" s="202">
        <f>BR27+BR86</f>
        <v>804</v>
      </c>
      <c r="BS104" s="202">
        <f>BS27</f>
        <v>206</v>
      </c>
      <c r="BT104" s="202">
        <f>BT27</f>
        <v>238</v>
      </c>
      <c r="BU104" s="202">
        <f>BU27</f>
        <v>20</v>
      </c>
      <c r="BV104" s="202">
        <f>BV27</f>
        <v>0</v>
      </c>
      <c r="BW104" s="202"/>
      <c r="BX104" s="202">
        <f>BX27</f>
        <v>0</v>
      </c>
      <c r="BY104" s="202">
        <f>BY27</f>
        <v>16</v>
      </c>
      <c r="BZ104" s="202">
        <f>BZ27+BZ86</f>
        <v>612</v>
      </c>
      <c r="CA104" s="202">
        <f>CA27</f>
        <v>88</v>
      </c>
      <c r="CB104" s="202">
        <f>CB27+CB86</f>
        <v>524</v>
      </c>
      <c r="CC104" s="202">
        <f>CC27</f>
        <v>192</v>
      </c>
      <c r="CD104" s="202">
        <f>CD27</f>
        <v>176</v>
      </c>
      <c r="CE104" s="202">
        <f>CE27</f>
        <v>0</v>
      </c>
      <c r="CF104" s="202">
        <f>CF27</f>
        <v>32</v>
      </c>
      <c r="CG104" s="202"/>
      <c r="CH104" s="202">
        <f>CH27</f>
        <v>2</v>
      </c>
      <c r="CI104" s="202">
        <f>CI27</f>
        <v>14</v>
      </c>
      <c r="CJ104" s="202">
        <f>CJ27+CJ86+CJ95</f>
        <v>712</v>
      </c>
      <c r="CK104" s="202">
        <f>CK27</f>
        <v>58</v>
      </c>
      <c r="CL104" s="202">
        <f>CL27+CL95+CL86</f>
        <v>654</v>
      </c>
      <c r="CM104" s="202">
        <f>CM27</f>
        <v>140</v>
      </c>
      <c r="CN104" s="202">
        <f>CN27</f>
        <v>82</v>
      </c>
      <c r="CO104" s="202"/>
      <c r="CP104" s="202">
        <f>CP27</f>
        <v>30</v>
      </c>
      <c r="CQ104" s="202"/>
      <c r="CR104" s="202">
        <f>CR27</f>
        <v>4</v>
      </c>
      <c r="CS104" s="202">
        <f>CS27</f>
        <v>18</v>
      </c>
      <c r="CT104" s="88"/>
      <c r="CU104" s="81"/>
      <c r="CV104" s="59">
        <f>CU93+CV56+CV39+CV35+CV28</f>
        <v>1296</v>
      </c>
    </row>
    <row r="105" spans="1:100" ht="42.75" thickBot="1">
      <c r="A105" s="66"/>
      <c r="B105" s="83"/>
      <c r="C105" s="82" t="s">
        <v>367</v>
      </c>
      <c r="D105" s="202">
        <f>D104+D9</f>
        <v>15</v>
      </c>
      <c r="E105" s="202"/>
      <c r="F105" s="202">
        <f t="shared" ref="F105:R105" si="106">F104+F9</f>
        <v>48</v>
      </c>
      <c r="G105" s="202">
        <f t="shared" si="106"/>
        <v>2</v>
      </c>
      <c r="H105" s="202">
        <f t="shared" si="106"/>
        <v>5940</v>
      </c>
      <c r="I105" s="202">
        <f t="shared" si="106"/>
        <v>502</v>
      </c>
      <c r="J105" s="202">
        <f t="shared" si="106"/>
        <v>5458</v>
      </c>
      <c r="K105" s="202">
        <f t="shared" si="106"/>
        <v>1877</v>
      </c>
      <c r="L105" s="202">
        <f t="shared" si="106"/>
        <v>1871</v>
      </c>
      <c r="M105" s="202">
        <f t="shared" si="106"/>
        <v>138</v>
      </c>
      <c r="N105" s="202">
        <f t="shared" si="106"/>
        <v>130</v>
      </c>
      <c r="O105" s="202">
        <f t="shared" si="106"/>
        <v>32</v>
      </c>
      <c r="P105" s="202">
        <f t="shared" si="106"/>
        <v>50</v>
      </c>
      <c r="Q105" s="202">
        <f t="shared" si="106"/>
        <v>138</v>
      </c>
      <c r="R105" s="202">
        <f t="shared" si="106"/>
        <v>630</v>
      </c>
      <c r="S105" s="202"/>
      <c r="T105" s="202">
        <f t="shared" ref="T105:AB105" si="107">T104+T9</f>
        <v>630</v>
      </c>
      <c r="U105" s="202">
        <f t="shared" si="107"/>
        <v>293</v>
      </c>
      <c r="V105" s="202">
        <f t="shared" si="107"/>
        <v>265</v>
      </c>
      <c r="W105" s="202">
        <f t="shared" si="107"/>
        <v>6</v>
      </c>
      <c r="X105" s="202">
        <f t="shared" si="107"/>
        <v>40</v>
      </c>
      <c r="Y105" s="202">
        <f t="shared" si="107"/>
        <v>8</v>
      </c>
      <c r="Z105" s="202">
        <f t="shared" si="107"/>
        <v>14</v>
      </c>
      <c r="AA105" s="202">
        <f t="shared" si="107"/>
        <v>4</v>
      </c>
      <c r="AB105" s="202">
        <f t="shared" si="107"/>
        <v>846</v>
      </c>
      <c r="AC105" s="202"/>
      <c r="AD105" s="202">
        <f>AD104+AD9</f>
        <v>846</v>
      </c>
      <c r="AE105" s="202">
        <f>AE104+AE9</f>
        <v>394</v>
      </c>
      <c r="AF105" s="202">
        <f>AF104+AF9</f>
        <v>372</v>
      </c>
      <c r="AG105" s="202">
        <f>AG104+AG9</f>
        <v>10</v>
      </c>
      <c r="AH105" s="202">
        <f>AH104+AH9</f>
        <v>12</v>
      </c>
      <c r="AI105" s="202"/>
      <c r="AJ105" s="202">
        <f t="shared" ref="AJ105:AR105" si="108">AJ104+AJ9</f>
        <v>18</v>
      </c>
      <c r="AK105" s="202">
        <f t="shared" si="108"/>
        <v>36</v>
      </c>
      <c r="AL105" s="202">
        <f t="shared" si="108"/>
        <v>612</v>
      </c>
      <c r="AM105" s="202">
        <f t="shared" si="108"/>
        <v>88</v>
      </c>
      <c r="AN105" s="202">
        <f t="shared" si="108"/>
        <v>524</v>
      </c>
      <c r="AO105" s="202">
        <f t="shared" si="108"/>
        <v>216</v>
      </c>
      <c r="AP105" s="202">
        <f t="shared" si="108"/>
        <v>246</v>
      </c>
      <c r="AQ105" s="202">
        <f t="shared" si="108"/>
        <v>26</v>
      </c>
      <c r="AR105" s="202">
        <f t="shared" si="108"/>
        <v>0</v>
      </c>
      <c r="AS105" s="202"/>
      <c r="AT105" s="202">
        <f t="shared" ref="AT105:BA105" si="109">AT104+AT9</f>
        <v>4</v>
      </c>
      <c r="AU105" s="202">
        <f t="shared" si="109"/>
        <v>16</v>
      </c>
      <c r="AV105" s="202">
        <f t="shared" si="109"/>
        <v>856</v>
      </c>
      <c r="AW105" s="202">
        <f t="shared" si="109"/>
        <v>88</v>
      </c>
      <c r="AX105" s="202">
        <f t="shared" si="109"/>
        <v>588</v>
      </c>
      <c r="AY105" s="202">
        <f t="shared" si="109"/>
        <v>436</v>
      </c>
      <c r="AZ105" s="202">
        <f t="shared" si="109"/>
        <v>260</v>
      </c>
      <c r="BA105" s="202">
        <f t="shared" si="109"/>
        <v>46</v>
      </c>
      <c r="BB105" s="202"/>
      <c r="BC105" s="202"/>
      <c r="BD105" s="202">
        <f t="shared" ref="BD105:BK105" si="110">BD104+BD9</f>
        <v>4</v>
      </c>
      <c r="BE105" s="202">
        <f t="shared" si="110"/>
        <v>22</v>
      </c>
      <c r="BF105" s="202">
        <f t="shared" si="110"/>
        <v>612</v>
      </c>
      <c r="BG105" s="202">
        <f t="shared" si="110"/>
        <v>80</v>
      </c>
      <c r="BH105" s="202">
        <f t="shared" si="110"/>
        <v>532</v>
      </c>
      <c r="BI105" s="202">
        <f t="shared" si="110"/>
        <v>180</v>
      </c>
      <c r="BJ105" s="202">
        <f t="shared" si="110"/>
        <v>232</v>
      </c>
      <c r="BK105" s="202">
        <f t="shared" si="110"/>
        <v>30</v>
      </c>
      <c r="BL105" s="202"/>
      <c r="BM105" s="202">
        <f t="shared" ref="BM105:BV105" si="111">BM104+BM9</f>
        <v>0</v>
      </c>
      <c r="BN105" s="202">
        <f t="shared" si="111"/>
        <v>4</v>
      </c>
      <c r="BO105" s="202">
        <f t="shared" si="111"/>
        <v>14</v>
      </c>
      <c r="BP105" s="202">
        <f t="shared" si="111"/>
        <v>884</v>
      </c>
      <c r="BQ105" s="202">
        <f t="shared" si="111"/>
        <v>80</v>
      </c>
      <c r="BR105" s="202">
        <f t="shared" si="111"/>
        <v>804</v>
      </c>
      <c r="BS105" s="202">
        <f t="shared" si="111"/>
        <v>206</v>
      </c>
      <c r="BT105" s="202">
        <f t="shared" si="111"/>
        <v>238</v>
      </c>
      <c r="BU105" s="202">
        <f t="shared" si="111"/>
        <v>20</v>
      </c>
      <c r="BV105" s="202">
        <f t="shared" si="111"/>
        <v>0</v>
      </c>
      <c r="BW105" s="202"/>
      <c r="BX105" s="202">
        <f t="shared" ref="BX105:CF105" si="112">BX104+BX9</f>
        <v>0</v>
      </c>
      <c r="BY105" s="202">
        <f t="shared" si="112"/>
        <v>16</v>
      </c>
      <c r="BZ105" s="202">
        <f t="shared" si="112"/>
        <v>612</v>
      </c>
      <c r="CA105" s="202">
        <f t="shared" si="112"/>
        <v>88</v>
      </c>
      <c r="CB105" s="202">
        <f t="shared" si="112"/>
        <v>524</v>
      </c>
      <c r="CC105" s="202">
        <f t="shared" si="112"/>
        <v>192</v>
      </c>
      <c r="CD105" s="202">
        <f t="shared" si="112"/>
        <v>176</v>
      </c>
      <c r="CE105" s="202">
        <f t="shared" si="112"/>
        <v>0</v>
      </c>
      <c r="CF105" s="202">
        <f t="shared" si="112"/>
        <v>32</v>
      </c>
      <c r="CG105" s="202"/>
      <c r="CH105" s="202">
        <f t="shared" ref="CH105:CN105" si="113">CH104+CH9</f>
        <v>2</v>
      </c>
      <c r="CI105" s="202">
        <f t="shared" si="113"/>
        <v>14</v>
      </c>
      <c r="CJ105" s="202">
        <f t="shared" si="113"/>
        <v>712</v>
      </c>
      <c r="CK105" s="202">
        <f t="shared" si="113"/>
        <v>58</v>
      </c>
      <c r="CL105" s="202">
        <f t="shared" si="113"/>
        <v>654</v>
      </c>
      <c r="CM105" s="202">
        <f t="shared" si="113"/>
        <v>140</v>
      </c>
      <c r="CN105" s="202">
        <f t="shared" si="113"/>
        <v>82</v>
      </c>
      <c r="CO105" s="202"/>
      <c r="CP105" s="202">
        <f>CP104+CP9</f>
        <v>30</v>
      </c>
      <c r="CQ105" s="202"/>
      <c r="CR105" s="202">
        <f>CR104+CR9</f>
        <v>4</v>
      </c>
      <c r="CS105" s="202">
        <f>CS104+CS9</f>
        <v>18</v>
      </c>
      <c r="CT105" s="88"/>
      <c r="CU105" s="81"/>
      <c r="CV105" s="59">
        <f>CV104+39</f>
        <v>1335</v>
      </c>
    </row>
    <row r="106" spans="1:100" ht="10.5" customHeight="1">
      <c r="A106" s="44"/>
      <c r="B106" s="66"/>
      <c r="C106" s="80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</row>
    <row r="107" spans="1:100" ht="13.5" customHeight="1">
      <c r="A107" s="89"/>
      <c r="B107" s="332"/>
      <c r="C107" s="335" t="s">
        <v>293</v>
      </c>
      <c r="D107" s="335"/>
      <c r="E107" s="335"/>
      <c r="F107" s="335"/>
      <c r="G107" s="335"/>
      <c r="H107" s="335"/>
      <c r="I107" s="335"/>
      <c r="J107" s="335"/>
      <c r="K107" s="335"/>
      <c r="L107" s="335"/>
      <c r="M107" s="335"/>
      <c r="N107" s="335"/>
      <c r="O107" s="335"/>
      <c r="P107" s="335"/>
      <c r="Q107" s="335"/>
      <c r="R107" s="321"/>
      <c r="S107" s="321"/>
      <c r="T107" s="321"/>
      <c r="U107" s="321"/>
      <c r="V107" s="321"/>
      <c r="W107" s="321"/>
      <c r="X107" s="321"/>
      <c r="Y107" s="321"/>
      <c r="Z107" s="321"/>
      <c r="AA107" s="321"/>
      <c r="AB107" s="321">
        <v>3</v>
      </c>
      <c r="AC107" s="321"/>
      <c r="AD107" s="321"/>
      <c r="AE107" s="321"/>
      <c r="AF107" s="321"/>
      <c r="AG107" s="321"/>
      <c r="AH107" s="321"/>
      <c r="AI107" s="321"/>
      <c r="AJ107" s="321"/>
      <c r="AK107" s="321"/>
      <c r="AL107" s="321" t="s">
        <v>10</v>
      </c>
      <c r="AM107" s="321"/>
      <c r="AN107" s="321"/>
      <c r="AO107" s="321"/>
      <c r="AP107" s="321"/>
      <c r="AQ107" s="321"/>
      <c r="AR107" s="321"/>
      <c r="AS107" s="321"/>
      <c r="AT107" s="321"/>
      <c r="AU107" s="321"/>
      <c r="AV107" s="321">
        <v>3</v>
      </c>
      <c r="AW107" s="321"/>
      <c r="AX107" s="321"/>
      <c r="AY107" s="321"/>
      <c r="AZ107" s="321"/>
      <c r="BA107" s="321"/>
      <c r="BB107" s="321"/>
      <c r="BC107" s="321"/>
      <c r="BD107" s="321"/>
      <c r="BE107" s="321"/>
      <c r="BF107" s="321">
        <v>2</v>
      </c>
      <c r="BG107" s="321"/>
      <c r="BH107" s="321"/>
      <c r="BI107" s="321"/>
      <c r="BJ107" s="321"/>
      <c r="BK107" s="321"/>
      <c r="BL107" s="321"/>
      <c r="BM107" s="321"/>
      <c r="BN107" s="321"/>
      <c r="BO107" s="321"/>
      <c r="BP107" s="321">
        <v>2</v>
      </c>
      <c r="BQ107" s="321"/>
      <c r="BR107" s="321"/>
      <c r="BS107" s="321"/>
      <c r="BT107" s="321"/>
      <c r="BU107" s="321"/>
      <c r="BV107" s="321"/>
      <c r="BW107" s="321"/>
      <c r="BX107" s="321"/>
      <c r="BY107" s="321"/>
      <c r="BZ107" s="321">
        <v>1</v>
      </c>
      <c r="CA107" s="321"/>
      <c r="CB107" s="321"/>
      <c r="CC107" s="321"/>
      <c r="CD107" s="321"/>
      <c r="CE107" s="321"/>
      <c r="CF107" s="321"/>
      <c r="CG107" s="321"/>
      <c r="CH107" s="321"/>
      <c r="CI107" s="321"/>
      <c r="CJ107" s="321">
        <v>3</v>
      </c>
      <c r="CK107" s="321"/>
      <c r="CL107" s="321"/>
      <c r="CM107" s="321"/>
      <c r="CN107" s="321"/>
      <c r="CO107" s="321"/>
      <c r="CP107" s="321"/>
      <c r="CQ107" s="321"/>
      <c r="CR107" s="321"/>
      <c r="CS107" s="321"/>
      <c r="CT107" s="331"/>
      <c r="CU107" s="332"/>
      <c r="CV107" s="332"/>
    </row>
    <row r="108" spans="1:100" ht="13.5" customHeight="1">
      <c r="A108" s="84"/>
      <c r="B108" s="332"/>
      <c r="C108" s="335" t="s">
        <v>368</v>
      </c>
      <c r="D108" s="335"/>
      <c r="E108" s="335"/>
      <c r="F108" s="335"/>
      <c r="G108" s="335"/>
      <c r="H108" s="335"/>
      <c r="I108" s="335"/>
      <c r="J108" s="335"/>
      <c r="K108" s="335"/>
      <c r="L108" s="335"/>
      <c r="M108" s="335"/>
      <c r="N108" s="335"/>
      <c r="O108" s="335"/>
      <c r="P108" s="335"/>
      <c r="Q108" s="335"/>
      <c r="R108" s="321"/>
      <c r="S108" s="321"/>
      <c r="T108" s="321"/>
      <c r="U108" s="321"/>
      <c r="V108" s="321"/>
      <c r="W108" s="321"/>
      <c r="X108" s="321"/>
      <c r="Y108" s="321"/>
      <c r="Z108" s="321"/>
      <c r="AA108" s="321"/>
      <c r="AB108" s="321"/>
      <c r="AC108" s="321"/>
      <c r="AD108" s="321"/>
      <c r="AE108" s="321"/>
      <c r="AF108" s="321"/>
      <c r="AG108" s="321"/>
      <c r="AH108" s="321"/>
      <c r="AI108" s="321"/>
      <c r="AJ108" s="321"/>
      <c r="AK108" s="321"/>
      <c r="AL108" s="321"/>
      <c r="AM108" s="321"/>
      <c r="AN108" s="321"/>
      <c r="AO108" s="321"/>
      <c r="AP108" s="321"/>
      <c r="AQ108" s="321"/>
      <c r="AR108" s="321"/>
      <c r="AS108" s="321"/>
      <c r="AT108" s="321"/>
      <c r="AU108" s="321"/>
      <c r="AV108" s="321"/>
      <c r="AW108" s="321"/>
      <c r="AX108" s="321"/>
      <c r="AY108" s="321"/>
      <c r="AZ108" s="321"/>
      <c r="BA108" s="321"/>
      <c r="BB108" s="321"/>
      <c r="BC108" s="321"/>
      <c r="BD108" s="321"/>
      <c r="BE108" s="321"/>
      <c r="BF108" s="321"/>
      <c r="BG108" s="321"/>
      <c r="BH108" s="321"/>
      <c r="BI108" s="321"/>
      <c r="BJ108" s="321"/>
      <c r="BK108" s="321"/>
      <c r="BL108" s="321"/>
      <c r="BM108" s="321"/>
      <c r="BN108" s="321"/>
      <c r="BO108" s="321"/>
      <c r="BP108" s="321"/>
      <c r="BQ108" s="321"/>
      <c r="BR108" s="321"/>
      <c r="BS108" s="321"/>
      <c r="BT108" s="321"/>
      <c r="BU108" s="321"/>
      <c r="BV108" s="321"/>
      <c r="BW108" s="321"/>
      <c r="BX108" s="321"/>
      <c r="BY108" s="321"/>
      <c r="BZ108" s="321"/>
      <c r="CA108" s="321"/>
      <c r="CB108" s="321"/>
      <c r="CC108" s="321"/>
      <c r="CD108" s="321"/>
      <c r="CE108" s="321"/>
      <c r="CF108" s="321"/>
      <c r="CG108" s="321"/>
      <c r="CH108" s="321"/>
      <c r="CI108" s="321"/>
      <c r="CJ108" s="321"/>
      <c r="CK108" s="321"/>
      <c r="CL108" s="321"/>
      <c r="CM108" s="321"/>
      <c r="CN108" s="321"/>
      <c r="CO108" s="321"/>
      <c r="CP108" s="321"/>
      <c r="CQ108" s="321"/>
      <c r="CR108" s="321"/>
      <c r="CS108" s="321"/>
      <c r="CT108" s="333"/>
      <c r="CU108" s="334"/>
      <c r="CV108" s="334"/>
    </row>
    <row r="109" spans="1:100" ht="13.5" customHeight="1">
      <c r="A109" s="84"/>
      <c r="B109" s="332"/>
      <c r="C109" s="335" t="s">
        <v>369</v>
      </c>
      <c r="D109" s="335"/>
      <c r="E109" s="335"/>
      <c r="F109" s="335"/>
      <c r="G109" s="335"/>
      <c r="H109" s="335"/>
      <c r="I109" s="335"/>
      <c r="J109" s="335"/>
      <c r="K109" s="335"/>
      <c r="L109" s="335"/>
      <c r="M109" s="335"/>
      <c r="N109" s="335"/>
      <c r="O109" s="335"/>
      <c r="P109" s="335"/>
      <c r="Q109" s="335"/>
      <c r="R109" s="321">
        <v>2</v>
      </c>
      <c r="S109" s="321"/>
      <c r="T109" s="321"/>
      <c r="U109" s="321"/>
      <c r="V109" s="321"/>
      <c r="W109" s="321"/>
      <c r="X109" s="321"/>
      <c r="Y109" s="321"/>
      <c r="Z109" s="321"/>
      <c r="AA109" s="321"/>
      <c r="AB109" s="321">
        <v>8</v>
      </c>
      <c r="AC109" s="321"/>
      <c r="AD109" s="321"/>
      <c r="AE109" s="321"/>
      <c r="AF109" s="321"/>
      <c r="AG109" s="321"/>
      <c r="AH109" s="321"/>
      <c r="AI109" s="321"/>
      <c r="AJ109" s="321"/>
      <c r="AK109" s="321"/>
      <c r="AL109" s="321">
        <v>3</v>
      </c>
      <c r="AM109" s="321"/>
      <c r="AN109" s="321"/>
      <c r="AO109" s="321"/>
      <c r="AP109" s="321"/>
      <c r="AQ109" s="321"/>
      <c r="AR109" s="321"/>
      <c r="AS109" s="321"/>
      <c r="AT109" s="321"/>
      <c r="AU109" s="321"/>
      <c r="AV109" s="321">
        <v>7</v>
      </c>
      <c r="AW109" s="321"/>
      <c r="AX109" s="321"/>
      <c r="AY109" s="321"/>
      <c r="AZ109" s="321"/>
      <c r="BA109" s="321"/>
      <c r="BB109" s="321"/>
      <c r="BC109" s="321"/>
      <c r="BD109" s="321"/>
      <c r="BE109" s="321"/>
      <c r="BF109" s="321">
        <v>3</v>
      </c>
      <c r="BG109" s="321"/>
      <c r="BH109" s="321"/>
      <c r="BI109" s="321"/>
      <c r="BJ109" s="321"/>
      <c r="BK109" s="321"/>
      <c r="BL109" s="321"/>
      <c r="BM109" s="321"/>
      <c r="BN109" s="321"/>
      <c r="BO109" s="321"/>
      <c r="BP109" s="321">
        <v>7</v>
      </c>
      <c r="BQ109" s="321"/>
      <c r="BR109" s="321"/>
      <c r="BS109" s="321"/>
      <c r="BT109" s="321"/>
      <c r="BU109" s="321"/>
      <c r="BV109" s="321"/>
      <c r="BW109" s="321"/>
      <c r="BX109" s="321"/>
      <c r="BY109" s="321"/>
      <c r="BZ109" s="321">
        <v>5</v>
      </c>
      <c r="CA109" s="321"/>
      <c r="CB109" s="321"/>
      <c r="CC109" s="321"/>
      <c r="CD109" s="321"/>
      <c r="CE109" s="321"/>
      <c r="CF109" s="321"/>
      <c r="CG109" s="321"/>
      <c r="CH109" s="321"/>
      <c r="CI109" s="321"/>
      <c r="CJ109" s="321">
        <v>4</v>
      </c>
      <c r="CK109" s="321"/>
      <c r="CL109" s="321"/>
      <c r="CM109" s="321"/>
      <c r="CN109" s="321"/>
      <c r="CO109" s="321"/>
      <c r="CP109" s="321"/>
      <c r="CQ109" s="321"/>
      <c r="CR109" s="321"/>
      <c r="CS109" s="321"/>
      <c r="CT109" s="333"/>
      <c r="CU109" s="334"/>
      <c r="CV109" s="334"/>
    </row>
    <row r="110" spans="1:100" ht="21" customHeight="1">
      <c r="A110" s="90"/>
      <c r="B110" s="332"/>
      <c r="C110" s="335" t="s">
        <v>370</v>
      </c>
      <c r="D110" s="335"/>
      <c r="E110" s="335"/>
      <c r="F110" s="335"/>
      <c r="G110" s="335"/>
      <c r="H110" s="335"/>
      <c r="I110" s="335"/>
      <c r="J110" s="335"/>
      <c r="K110" s="335"/>
      <c r="L110" s="335"/>
      <c r="M110" s="335"/>
      <c r="N110" s="335"/>
      <c r="O110" s="335"/>
      <c r="P110" s="335"/>
      <c r="Q110" s="335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>
        <v>1</v>
      </c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1"/>
      <c r="AO110" s="321"/>
      <c r="AP110" s="321"/>
      <c r="AQ110" s="321"/>
      <c r="AR110" s="321"/>
      <c r="AS110" s="321"/>
      <c r="AT110" s="321"/>
      <c r="AU110" s="321"/>
      <c r="AV110" s="321"/>
      <c r="AW110" s="321"/>
      <c r="AX110" s="321"/>
      <c r="AY110" s="321"/>
      <c r="AZ110" s="321"/>
      <c r="BA110" s="321"/>
      <c r="BB110" s="321"/>
      <c r="BC110" s="321"/>
      <c r="BD110" s="321"/>
      <c r="BE110" s="321"/>
      <c r="BF110" s="321"/>
      <c r="BG110" s="321"/>
      <c r="BH110" s="321"/>
      <c r="BI110" s="321"/>
      <c r="BJ110" s="321"/>
      <c r="BK110" s="321"/>
      <c r="BL110" s="321"/>
      <c r="BM110" s="321"/>
      <c r="BN110" s="321"/>
      <c r="BO110" s="321"/>
      <c r="BP110" s="321"/>
      <c r="BQ110" s="321"/>
      <c r="BR110" s="321"/>
      <c r="BS110" s="321"/>
      <c r="BT110" s="321"/>
      <c r="BU110" s="321"/>
      <c r="BV110" s="321"/>
      <c r="BW110" s="321"/>
      <c r="BX110" s="321"/>
      <c r="BY110" s="321"/>
      <c r="BZ110" s="321"/>
      <c r="CA110" s="321"/>
      <c r="CB110" s="321"/>
      <c r="CC110" s="321"/>
      <c r="CD110" s="321"/>
      <c r="CE110" s="321"/>
      <c r="CF110" s="321"/>
      <c r="CG110" s="321"/>
      <c r="CH110" s="321"/>
      <c r="CI110" s="321"/>
      <c r="CJ110" s="321">
        <v>1</v>
      </c>
      <c r="CK110" s="321"/>
      <c r="CL110" s="321"/>
      <c r="CM110" s="321"/>
      <c r="CN110" s="321"/>
      <c r="CO110" s="321"/>
      <c r="CP110" s="321"/>
      <c r="CQ110" s="321"/>
      <c r="CR110" s="321"/>
      <c r="CS110" s="321"/>
      <c r="CT110" s="333"/>
      <c r="CU110" s="334"/>
      <c r="CV110" s="334"/>
    </row>
  </sheetData>
  <sheetProtection selectLockedCells="1" selectUnlockedCells="1"/>
  <mergeCells count="286">
    <mergeCell ref="CU97:CV97"/>
    <mergeCell ref="H97:Q97"/>
    <mergeCell ref="S5:S6"/>
    <mergeCell ref="T5:T6"/>
    <mergeCell ref="U5:AA5"/>
    <mergeCell ref="CB5:CB6"/>
    <mergeCell ref="BZ5:BZ6"/>
    <mergeCell ref="H3:H6"/>
    <mergeCell ref="BQ5:BQ6"/>
    <mergeCell ref="L86:Q86"/>
    <mergeCell ref="A1:A6"/>
    <mergeCell ref="B1:B6"/>
    <mergeCell ref="C1:C6"/>
    <mergeCell ref="D1:G2"/>
    <mergeCell ref="D3:D6"/>
    <mergeCell ref="E3:E6"/>
    <mergeCell ref="F3:F6"/>
    <mergeCell ref="G3:G6"/>
    <mergeCell ref="D88:G88"/>
    <mergeCell ref="C8:Q8"/>
    <mergeCell ref="K5:K6"/>
    <mergeCell ref="L5:L6"/>
    <mergeCell ref="L88:Q88"/>
    <mergeCell ref="D87:G87"/>
    <mergeCell ref="D86:G86"/>
    <mergeCell ref="Q5:Q6"/>
    <mergeCell ref="R1:AK1"/>
    <mergeCell ref="BI5:BO5"/>
    <mergeCell ref="AY5:BE5"/>
    <mergeCell ref="BF5:BF6"/>
    <mergeCell ref="BG5:BG6"/>
    <mergeCell ref="AO5:AU5"/>
    <mergeCell ref="AM5:AM6"/>
    <mergeCell ref="R2:AK2"/>
    <mergeCell ref="R5:R6"/>
    <mergeCell ref="BF2:BY2"/>
    <mergeCell ref="CV5:CV6"/>
    <mergeCell ref="CT1:CT6"/>
    <mergeCell ref="CU1:CV4"/>
    <mergeCell ref="BZ2:CS2"/>
    <mergeCell ref="BZ3:CI3"/>
    <mergeCell ref="CJ3:CS3"/>
    <mergeCell ref="CA5:CA6"/>
    <mergeCell ref="CC5:CI5"/>
    <mergeCell ref="H1:Q2"/>
    <mergeCell ref="J4:J6"/>
    <mergeCell ref="I3:I6"/>
    <mergeCell ref="BP3:BY3"/>
    <mergeCell ref="BR5:BR6"/>
    <mergeCell ref="AX5:AX6"/>
    <mergeCell ref="BP5:BP6"/>
    <mergeCell ref="AW5:AW6"/>
    <mergeCell ref="BF3:BO3"/>
    <mergeCell ref="AL2:BE2"/>
    <mergeCell ref="J3:Q3"/>
    <mergeCell ref="O5:O6"/>
    <mergeCell ref="K4:Q4"/>
    <mergeCell ref="N5:N6"/>
    <mergeCell ref="AC5:AC6"/>
    <mergeCell ref="M5:M6"/>
    <mergeCell ref="R3:AA3"/>
    <mergeCell ref="P5:P6"/>
    <mergeCell ref="AV3:BE3"/>
    <mergeCell ref="AL5:AL6"/>
    <mergeCell ref="AG60:AK60"/>
    <mergeCell ref="AQ60:AU60"/>
    <mergeCell ref="AN5:AN6"/>
    <mergeCell ref="AV5:AV6"/>
    <mergeCell ref="AL3:AU3"/>
    <mergeCell ref="AB3:AK3"/>
    <mergeCell ref="AE5:AK5"/>
    <mergeCell ref="AD5:AD6"/>
    <mergeCell ref="AB5:AB6"/>
    <mergeCell ref="W67:AA67"/>
    <mergeCell ref="W76:AA76"/>
    <mergeCell ref="AG76:AK76"/>
    <mergeCell ref="BJ87:BO87"/>
    <mergeCell ref="BJ86:BO86"/>
    <mergeCell ref="AP86:AU86"/>
    <mergeCell ref="W68:AA68"/>
    <mergeCell ref="BH5:BH6"/>
    <mergeCell ref="AZ87:BE87"/>
    <mergeCell ref="CN86:CS86"/>
    <mergeCell ref="BS5:BY5"/>
    <mergeCell ref="CU5:CU6"/>
    <mergeCell ref="CL5:CL6"/>
    <mergeCell ref="CM5:CS5"/>
    <mergeCell ref="CJ5:CJ6"/>
    <mergeCell ref="CK5:CK6"/>
    <mergeCell ref="CD86:CI86"/>
    <mergeCell ref="BT86:BY86"/>
    <mergeCell ref="L87:Q87"/>
    <mergeCell ref="AP87:AU87"/>
    <mergeCell ref="AP88:AU88"/>
    <mergeCell ref="V89:AA89"/>
    <mergeCell ref="AF90:AK90"/>
    <mergeCell ref="AP90:AU90"/>
    <mergeCell ref="L90:Q90"/>
    <mergeCell ref="V87:AA87"/>
    <mergeCell ref="AF87:AK87"/>
    <mergeCell ref="V88:AA88"/>
    <mergeCell ref="AZ88:BE88"/>
    <mergeCell ref="AP89:AU89"/>
    <mergeCell ref="AF91:AK91"/>
    <mergeCell ref="AF88:AK88"/>
    <mergeCell ref="L91:Q91"/>
    <mergeCell ref="BJ88:BO88"/>
    <mergeCell ref="BJ89:BO89"/>
    <mergeCell ref="D89:G89"/>
    <mergeCell ref="L89:Q89"/>
    <mergeCell ref="BJ91:BO91"/>
    <mergeCell ref="AZ89:BE89"/>
    <mergeCell ref="AF89:AK89"/>
    <mergeCell ref="AZ91:BE91"/>
    <mergeCell ref="AZ90:BE90"/>
    <mergeCell ref="V90:AA90"/>
    <mergeCell ref="AP91:AU91"/>
    <mergeCell ref="D90:G90"/>
    <mergeCell ref="D91:G91"/>
    <mergeCell ref="AP92:AU92"/>
    <mergeCell ref="V92:AA92"/>
    <mergeCell ref="AF92:AK92"/>
    <mergeCell ref="AZ92:BE92"/>
    <mergeCell ref="D92:G92"/>
    <mergeCell ref="L92:Q92"/>
    <mergeCell ref="AG93:AK93"/>
    <mergeCell ref="D96:G96"/>
    <mergeCell ref="L96:M96"/>
    <mergeCell ref="N96:Q96"/>
    <mergeCell ref="W96:AA96"/>
    <mergeCell ref="L93:M93"/>
    <mergeCell ref="N93:Q93"/>
    <mergeCell ref="L95:M95"/>
    <mergeCell ref="N95:Q95"/>
    <mergeCell ref="W95:AA95"/>
    <mergeCell ref="D98:G98"/>
    <mergeCell ref="L98:M98"/>
    <mergeCell ref="N98:Q98"/>
    <mergeCell ref="W98:AA98"/>
    <mergeCell ref="D95:G95"/>
    <mergeCell ref="W93:AA93"/>
    <mergeCell ref="D97:G97"/>
    <mergeCell ref="D100:G100"/>
    <mergeCell ref="L100:M100"/>
    <mergeCell ref="N100:Q100"/>
    <mergeCell ref="W100:AA100"/>
    <mergeCell ref="D99:G99"/>
    <mergeCell ref="L99:M99"/>
    <mergeCell ref="N99:Q99"/>
    <mergeCell ref="W99:AA99"/>
    <mergeCell ref="C103:G103"/>
    <mergeCell ref="R103:AA103"/>
    <mergeCell ref="AB103:AK103"/>
    <mergeCell ref="I103:Q103"/>
    <mergeCell ref="C102:G102"/>
    <mergeCell ref="I102:Q102"/>
    <mergeCell ref="R102:AA102"/>
    <mergeCell ref="AB102:AK102"/>
    <mergeCell ref="AB107:AK107"/>
    <mergeCell ref="AV110:BE110"/>
    <mergeCell ref="BF107:BO107"/>
    <mergeCell ref="AL109:AU109"/>
    <mergeCell ref="AV109:BE109"/>
    <mergeCell ref="AL110:AU110"/>
    <mergeCell ref="AB108:AK108"/>
    <mergeCell ref="AL108:AU108"/>
    <mergeCell ref="AV108:BE108"/>
    <mergeCell ref="BF108:BO108"/>
    <mergeCell ref="C109:Q109"/>
    <mergeCell ref="R109:AA109"/>
    <mergeCell ref="AB109:AK109"/>
    <mergeCell ref="R110:AA110"/>
    <mergeCell ref="AB110:AK110"/>
    <mergeCell ref="C110:Q110"/>
    <mergeCell ref="B107:B110"/>
    <mergeCell ref="C107:Q107"/>
    <mergeCell ref="R107:AA107"/>
    <mergeCell ref="BP107:BY107"/>
    <mergeCell ref="BF110:BO110"/>
    <mergeCell ref="BP110:BY110"/>
    <mergeCell ref="BF109:BO109"/>
    <mergeCell ref="BP109:BY109"/>
    <mergeCell ref="C108:Q108"/>
    <mergeCell ref="R108:AA108"/>
    <mergeCell ref="CT107:CV110"/>
    <mergeCell ref="BP108:BY108"/>
    <mergeCell ref="BP103:BY103"/>
    <mergeCell ref="CJ110:CS110"/>
    <mergeCell ref="BZ107:CI107"/>
    <mergeCell ref="CJ107:CS107"/>
    <mergeCell ref="BZ108:CI108"/>
    <mergeCell ref="BZ103:CI103"/>
    <mergeCell ref="CJ108:CS108"/>
    <mergeCell ref="CJ109:CS109"/>
    <mergeCell ref="AL107:AU107"/>
    <mergeCell ref="AV107:BE107"/>
    <mergeCell ref="BA99:BE99"/>
    <mergeCell ref="BK99:BO99"/>
    <mergeCell ref="AL103:AU103"/>
    <mergeCell ref="AV103:BE103"/>
    <mergeCell ref="BF103:BO103"/>
    <mergeCell ref="BF102:BO102"/>
    <mergeCell ref="BA100:BE100"/>
    <mergeCell ref="AQ100:AU100"/>
    <mergeCell ref="BU96:BY96"/>
    <mergeCell ref="BK95:BO95"/>
    <mergeCell ref="BU95:BY95"/>
    <mergeCell ref="BJ92:BO92"/>
    <mergeCell ref="BT92:BY92"/>
    <mergeCell ref="BK96:BO96"/>
    <mergeCell ref="BJ90:BO90"/>
    <mergeCell ref="V91:AA91"/>
    <mergeCell ref="AQ96:AU96"/>
    <mergeCell ref="AZ86:BE86"/>
    <mergeCell ref="W81:AA81"/>
    <mergeCell ref="AG81:AK81"/>
    <mergeCell ref="W82:AA82"/>
    <mergeCell ref="V86:AA86"/>
    <mergeCell ref="AF86:AK86"/>
    <mergeCell ref="BK93:BO93"/>
    <mergeCell ref="AG82:AK82"/>
    <mergeCell ref="BA93:BE93"/>
    <mergeCell ref="CE93:CI93"/>
    <mergeCell ref="CO93:CS93"/>
    <mergeCell ref="CJ102:CS102"/>
    <mergeCell ref="CE100:CI100"/>
    <mergeCell ref="CO96:CS96"/>
    <mergeCell ref="AQ93:AU93"/>
    <mergeCell ref="BU93:BY93"/>
    <mergeCell ref="BA95:BE95"/>
    <mergeCell ref="AV102:BE102"/>
    <mergeCell ref="AQ95:AU95"/>
    <mergeCell ref="AG99:AK99"/>
    <mergeCell ref="BA96:BE96"/>
    <mergeCell ref="AQ98:AU98"/>
    <mergeCell ref="BA98:BE98"/>
    <mergeCell ref="AG98:AK98"/>
    <mergeCell ref="R97:AK97"/>
    <mergeCell ref="AG96:AK96"/>
    <mergeCell ref="AG100:AK100"/>
    <mergeCell ref="AG95:AK95"/>
    <mergeCell ref="CE96:CI96"/>
    <mergeCell ref="BU99:BY99"/>
    <mergeCell ref="AQ99:AU99"/>
    <mergeCell ref="AL102:AU102"/>
    <mergeCell ref="BK98:BO98"/>
    <mergeCell ref="BU98:BY98"/>
    <mergeCell ref="BU100:BY100"/>
    <mergeCell ref="BK100:BO100"/>
    <mergeCell ref="BP102:BY102"/>
    <mergeCell ref="BZ110:CI110"/>
    <mergeCell ref="BZ102:CI102"/>
    <mergeCell ref="BZ109:CI109"/>
    <mergeCell ref="CE98:CI98"/>
    <mergeCell ref="CE99:CI99"/>
    <mergeCell ref="CO99:CS99"/>
    <mergeCell ref="CO98:CS98"/>
    <mergeCell ref="CJ103:CS103"/>
    <mergeCell ref="CO100:CS100"/>
    <mergeCell ref="BT91:BY91"/>
    <mergeCell ref="CN87:CS87"/>
    <mergeCell ref="CN88:CS88"/>
    <mergeCell ref="CD87:CI87"/>
    <mergeCell ref="BT87:BY87"/>
    <mergeCell ref="CD88:CI88"/>
    <mergeCell ref="BT89:BY89"/>
    <mergeCell ref="BT90:BY90"/>
    <mergeCell ref="BT88:BY88"/>
    <mergeCell ref="CO95:CS95"/>
    <mergeCell ref="CN89:CS89"/>
    <mergeCell ref="CD89:CI89"/>
    <mergeCell ref="CD91:CI91"/>
    <mergeCell ref="CE95:CI95"/>
    <mergeCell ref="CD90:CI90"/>
    <mergeCell ref="CN90:CS90"/>
    <mergeCell ref="CN91:CS91"/>
    <mergeCell ref="CD92:CI92"/>
    <mergeCell ref="CN92:CS92"/>
    <mergeCell ref="W60:AA60"/>
    <mergeCell ref="AQ61:AU61"/>
    <mergeCell ref="W75:AA75"/>
    <mergeCell ref="AG68:AK68"/>
    <mergeCell ref="W61:AA61"/>
    <mergeCell ref="AG61:AK61"/>
    <mergeCell ref="AG75:AK75"/>
    <mergeCell ref="AG67:AK67"/>
  </mergeCells>
  <phoneticPr fontId="0" type="noConversion"/>
  <pageMargins left="0.31496062992125984" right="0.35433070866141736" top="0.23622047244094491" bottom="0.35433070866141736" header="0" footer="0"/>
  <pageSetup paperSize="9" scale="72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opLeftCell="A9" zoomScale="110" zoomScaleNormal="60" zoomScaleSheetLayoutView="110" workbookViewId="0">
      <selection activeCell="B30" sqref="B30"/>
    </sheetView>
  </sheetViews>
  <sheetFormatPr defaultColWidth="10.6640625" defaultRowHeight="17.100000000000001" customHeight="1"/>
  <cols>
    <col min="1" max="1" width="11.33203125" style="93" customWidth="1"/>
    <col min="2" max="2" width="116.1640625" style="104" customWidth="1"/>
    <col min="3" max="16384" width="10.6640625" style="93"/>
  </cols>
  <sheetData>
    <row r="1" spans="1:4" ht="15.75" customHeight="1">
      <c r="A1" s="373" t="s">
        <v>371</v>
      </c>
      <c r="B1" s="373"/>
      <c r="C1" s="92"/>
      <c r="D1" s="92"/>
    </row>
    <row r="2" spans="1:4" ht="27" customHeight="1">
      <c r="A2" s="94" t="s">
        <v>372</v>
      </c>
      <c r="B2" s="94" t="s">
        <v>9</v>
      </c>
    </row>
    <row r="3" spans="1:4" ht="17.100000000000001" customHeight="1">
      <c r="A3" s="95"/>
      <c r="B3" s="96" t="s">
        <v>373</v>
      </c>
    </row>
    <row r="4" spans="1:4" ht="17.100000000000001" customHeight="1">
      <c r="A4" s="116" t="s">
        <v>447</v>
      </c>
      <c r="B4" s="98" t="s">
        <v>434</v>
      </c>
    </row>
    <row r="5" spans="1:4" ht="17.100000000000001" customHeight="1">
      <c r="A5" s="116" t="s">
        <v>448</v>
      </c>
      <c r="B5" s="98" t="s">
        <v>435</v>
      </c>
    </row>
    <row r="6" spans="1:4" ht="17.100000000000001" customHeight="1">
      <c r="A6" s="116" t="s">
        <v>449</v>
      </c>
      <c r="B6" s="98" t="s">
        <v>436</v>
      </c>
    </row>
    <row r="7" spans="1:4" ht="17.100000000000001" customHeight="1">
      <c r="A7" s="116" t="s">
        <v>450</v>
      </c>
      <c r="B7" s="98" t="s">
        <v>437</v>
      </c>
    </row>
    <row r="8" spans="1:4" ht="17.100000000000001" customHeight="1">
      <c r="A8" s="116" t="s">
        <v>451</v>
      </c>
      <c r="B8" s="98" t="s">
        <v>438</v>
      </c>
    </row>
    <row r="9" spans="1:4" ht="17.100000000000001" customHeight="1">
      <c r="A9" s="116" t="s">
        <v>452</v>
      </c>
      <c r="B9" s="98" t="s">
        <v>439</v>
      </c>
    </row>
    <row r="10" spans="1:4" ht="17.100000000000001" customHeight="1">
      <c r="A10" s="116" t="s">
        <v>446</v>
      </c>
      <c r="B10" s="98" t="s">
        <v>440</v>
      </c>
    </row>
    <row r="11" spans="1:4" ht="17.100000000000001" customHeight="1">
      <c r="A11" s="116" t="s">
        <v>453</v>
      </c>
      <c r="B11" s="98" t="s">
        <v>441</v>
      </c>
    </row>
    <row r="12" spans="1:4" ht="17.100000000000001" customHeight="1">
      <c r="A12" s="116" t="s">
        <v>454</v>
      </c>
      <c r="B12" s="98" t="s">
        <v>442</v>
      </c>
    </row>
    <row r="13" spans="1:4" ht="17.100000000000001" customHeight="1">
      <c r="A13" s="116" t="s">
        <v>455</v>
      </c>
      <c r="B13" s="98" t="s">
        <v>443</v>
      </c>
    </row>
    <row r="14" spans="1:4" ht="17.100000000000001" customHeight="1">
      <c r="A14" s="116" t="s">
        <v>456</v>
      </c>
      <c r="B14" s="115" t="s">
        <v>444</v>
      </c>
    </row>
    <row r="15" spans="1:4" ht="15.75">
      <c r="A15" s="116" t="s">
        <v>457</v>
      </c>
      <c r="B15" s="115" t="s">
        <v>445</v>
      </c>
    </row>
    <row r="16" spans="1:4" ht="17.100000000000001" customHeight="1">
      <c r="A16" s="97"/>
      <c r="B16" s="99" t="s">
        <v>374</v>
      </c>
    </row>
    <row r="17" spans="1:3" ht="17.100000000000001" customHeight="1">
      <c r="A17" s="118" t="s">
        <v>459</v>
      </c>
      <c r="B17" s="100" t="s">
        <v>439</v>
      </c>
      <c r="C17" s="101"/>
    </row>
    <row r="18" spans="1:3" ht="15.75">
      <c r="A18" s="118" t="s">
        <v>460</v>
      </c>
      <c r="B18" s="117" t="s">
        <v>458</v>
      </c>
      <c r="C18" s="102"/>
    </row>
    <row r="19" spans="1:3" ht="17.100000000000001" customHeight="1">
      <c r="A19" s="97"/>
      <c r="B19" s="99" t="s">
        <v>375</v>
      </c>
    </row>
    <row r="20" spans="1:3" ht="17.100000000000001" customHeight="1">
      <c r="A20" s="118" t="s">
        <v>463</v>
      </c>
      <c r="B20" s="100" t="s">
        <v>461</v>
      </c>
    </row>
    <row r="21" spans="1:3" ht="31.5">
      <c r="A21" s="118" t="s">
        <v>464</v>
      </c>
      <c r="B21" s="117" t="s">
        <v>462</v>
      </c>
    </row>
    <row r="22" spans="1:3" ht="17.100000000000001" customHeight="1">
      <c r="A22" s="97"/>
      <c r="B22" s="96" t="s">
        <v>465</v>
      </c>
    </row>
    <row r="23" spans="1:3" ht="17.100000000000001" customHeight="1">
      <c r="A23" s="116" t="s">
        <v>467</v>
      </c>
      <c r="B23" s="103" t="s">
        <v>376</v>
      </c>
    </row>
    <row r="24" spans="1:3" ht="17.100000000000001" customHeight="1">
      <c r="A24" s="116" t="s">
        <v>468</v>
      </c>
      <c r="B24" s="98" t="s">
        <v>377</v>
      </c>
    </row>
    <row r="25" spans="1:3" ht="17.100000000000001" customHeight="1">
      <c r="A25" s="116" t="s">
        <v>469</v>
      </c>
      <c r="B25" s="98" t="s">
        <v>378</v>
      </c>
    </row>
    <row r="26" spans="1:3" ht="17.100000000000001" customHeight="1">
      <c r="A26" s="116"/>
      <c r="B26" s="96" t="s">
        <v>466</v>
      </c>
    </row>
    <row r="27" spans="1:3" ht="17.100000000000001" customHeight="1">
      <c r="A27" s="116" t="s">
        <v>470</v>
      </c>
      <c r="B27" s="103" t="s">
        <v>379</v>
      </c>
    </row>
    <row r="28" spans="1:3" ht="17.100000000000001" customHeight="1">
      <c r="A28" s="116" t="s">
        <v>471</v>
      </c>
      <c r="B28" s="103" t="s">
        <v>380</v>
      </c>
    </row>
  </sheetData>
  <sheetProtection selectLockedCells="1" selectUnlockedCells="1"/>
  <mergeCells count="1">
    <mergeCell ref="A1:B1"/>
  </mergeCells>
  <phoneticPr fontId="17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328"/>
  <sheetViews>
    <sheetView showGridLines="0" topLeftCell="A4" workbookViewId="0">
      <selection activeCell="F5" sqref="F5"/>
    </sheetView>
  </sheetViews>
  <sheetFormatPr defaultColWidth="14.6640625" defaultRowHeight="14.25" customHeight="1"/>
  <cols>
    <col min="1" max="1" width="3.33203125" style="18" customWidth="1"/>
    <col min="2" max="2" width="167.1640625" style="18" customWidth="1"/>
    <col min="3" max="16384" width="14.6640625" style="13"/>
  </cols>
  <sheetData>
    <row r="1" spans="1:2" ht="21.75" customHeight="1">
      <c r="A1" s="19"/>
      <c r="B1" s="134" t="s">
        <v>7</v>
      </c>
    </row>
    <row r="2" spans="1:2" ht="25.5">
      <c r="A2" s="374">
        <v>1</v>
      </c>
      <c r="B2" s="14" t="s">
        <v>498</v>
      </c>
    </row>
    <row r="3" spans="1:2" ht="12.75">
      <c r="A3" s="375"/>
      <c r="B3" s="15" t="s">
        <v>295</v>
      </c>
    </row>
    <row r="4" spans="1:2" ht="38.25">
      <c r="A4" s="375"/>
      <c r="B4" s="15" t="s">
        <v>472</v>
      </c>
    </row>
    <row r="5" spans="1:2" ht="38.25">
      <c r="A5" s="375"/>
      <c r="B5" s="15" t="s">
        <v>499</v>
      </c>
    </row>
    <row r="6" spans="1:2" ht="25.5">
      <c r="A6" s="375"/>
      <c r="B6" s="15" t="s">
        <v>388</v>
      </c>
    </row>
    <row r="7" spans="1:2" ht="25.5">
      <c r="A7" s="375"/>
      <c r="B7" s="15" t="s">
        <v>389</v>
      </c>
    </row>
    <row r="8" spans="1:2" ht="12.75">
      <c r="A8" s="375"/>
      <c r="B8" s="15" t="s">
        <v>390</v>
      </c>
    </row>
    <row r="9" spans="1:2" ht="25.5">
      <c r="A9" s="375"/>
      <c r="B9" s="15" t="s">
        <v>497</v>
      </c>
    </row>
    <row r="10" spans="1:2" ht="12.75">
      <c r="A10" s="16">
        <v>2</v>
      </c>
      <c r="B10" s="131" t="s">
        <v>296</v>
      </c>
    </row>
    <row r="11" spans="1:2" ht="51">
      <c r="A11" s="16">
        <v>3</v>
      </c>
      <c r="B11" s="131" t="s">
        <v>386</v>
      </c>
    </row>
    <row r="12" spans="1:2" ht="25.5" customHeight="1">
      <c r="A12" s="133">
        <v>4</v>
      </c>
      <c r="B12" s="131" t="s">
        <v>516</v>
      </c>
    </row>
    <row r="13" spans="1:2" ht="53.25" customHeight="1">
      <c r="A13" s="132">
        <v>5</v>
      </c>
      <c r="B13" s="131" t="s">
        <v>500</v>
      </c>
    </row>
    <row r="14" spans="1:2" ht="25.5">
      <c r="A14" s="16">
        <v>6</v>
      </c>
      <c r="B14" s="131" t="s">
        <v>387</v>
      </c>
    </row>
    <row r="15" spans="1:2" ht="51">
      <c r="A15" s="133">
        <v>7</v>
      </c>
      <c r="B15" s="131" t="s">
        <v>3</v>
      </c>
    </row>
    <row r="16" spans="1:2" ht="25.5">
      <c r="A16" s="132">
        <v>8</v>
      </c>
      <c r="B16" s="131" t="s">
        <v>0</v>
      </c>
    </row>
    <row r="17" spans="1:2" ht="63.75">
      <c r="A17" s="16">
        <v>9</v>
      </c>
      <c r="B17" s="131" t="s">
        <v>2</v>
      </c>
    </row>
    <row r="18" spans="1:2" ht="38.25">
      <c r="A18" s="133">
        <v>10</v>
      </c>
      <c r="B18" s="131" t="s">
        <v>506</v>
      </c>
    </row>
    <row r="19" spans="1:2" ht="25.5">
      <c r="A19" s="132">
        <v>11</v>
      </c>
      <c r="B19" s="131" t="s">
        <v>395</v>
      </c>
    </row>
    <row r="20" spans="1:2" ht="25.5">
      <c r="A20" s="16">
        <v>12</v>
      </c>
      <c r="B20" s="131" t="s">
        <v>4</v>
      </c>
    </row>
    <row r="21" spans="1:2" ht="38.25">
      <c r="A21" s="133">
        <v>13</v>
      </c>
      <c r="B21" s="131" t="s">
        <v>1</v>
      </c>
    </row>
    <row r="22" spans="1:2" ht="51">
      <c r="A22" s="132">
        <v>14</v>
      </c>
      <c r="B22" s="131" t="s">
        <v>5</v>
      </c>
    </row>
    <row r="23" spans="1:2" ht="12.75">
      <c r="A23" s="16">
        <v>15</v>
      </c>
      <c r="B23" s="131" t="s">
        <v>391</v>
      </c>
    </row>
    <row r="24" spans="1:2" ht="25.5">
      <c r="A24" s="133">
        <v>16</v>
      </c>
      <c r="B24" s="131" t="s">
        <v>8</v>
      </c>
    </row>
    <row r="25" spans="1:2" ht="25.5">
      <c r="A25" s="132">
        <v>17</v>
      </c>
      <c r="B25" s="131" t="s">
        <v>501</v>
      </c>
    </row>
    <row r="26" spans="1:2" s="18" customFormat="1" ht="66.75" customHeight="1">
      <c r="A26" s="16">
        <v>18</v>
      </c>
      <c r="B26" s="131" t="s">
        <v>476</v>
      </c>
    </row>
    <row r="27" spans="1:2" s="18" customFormat="1" ht="38.25">
      <c r="A27" s="133">
        <v>19</v>
      </c>
      <c r="B27" s="131" t="s">
        <v>477</v>
      </c>
    </row>
    <row r="28" spans="1:2" ht="51">
      <c r="A28" s="132">
        <v>20</v>
      </c>
      <c r="B28" s="131" t="s">
        <v>475</v>
      </c>
    </row>
    <row r="29" spans="1:2" ht="25.5">
      <c r="A29" s="16">
        <v>21</v>
      </c>
      <c r="B29" s="131" t="s">
        <v>507</v>
      </c>
    </row>
    <row r="30" spans="1:2" ht="25.5">
      <c r="A30" s="133">
        <v>22</v>
      </c>
      <c r="B30" s="131" t="s">
        <v>6</v>
      </c>
    </row>
    <row r="31" spans="1:2" ht="38.25">
      <c r="A31" s="132">
        <v>23</v>
      </c>
      <c r="B31" s="131" t="s">
        <v>478</v>
      </c>
    </row>
    <row r="32" spans="1:2" ht="38.25">
      <c r="A32" s="16">
        <v>24</v>
      </c>
      <c r="B32" s="131" t="s">
        <v>392</v>
      </c>
    </row>
    <row r="33" spans="1:2" ht="25.5">
      <c r="A33" s="133">
        <v>25</v>
      </c>
      <c r="B33" s="131" t="s">
        <v>473</v>
      </c>
    </row>
    <row r="34" spans="1:2" ht="38.25">
      <c r="A34" s="132">
        <v>26</v>
      </c>
      <c r="B34" s="131" t="s">
        <v>474</v>
      </c>
    </row>
    <row r="35" spans="1:2" ht="25.5">
      <c r="A35" s="374">
        <v>27</v>
      </c>
      <c r="B35" s="131" t="s">
        <v>502</v>
      </c>
    </row>
    <row r="36" spans="1:2" ht="30" customHeight="1">
      <c r="A36" s="375"/>
      <c r="B36" s="131" t="s">
        <v>503</v>
      </c>
    </row>
    <row r="37" spans="1:2" ht="12.75">
      <c r="A37" s="375"/>
      <c r="B37" s="131" t="s">
        <v>479</v>
      </c>
    </row>
    <row r="38" spans="1:2" ht="12.75">
      <c r="A38" s="375"/>
      <c r="B38" s="131" t="s">
        <v>480</v>
      </c>
    </row>
    <row r="39" spans="1:2" ht="25.5">
      <c r="A39" s="376"/>
      <c r="B39" s="131" t="s">
        <v>504</v>
      </c>
    </row>
    <row r="40" spans="1:2" ht="89.25">
      <c r="A40" s="132">
        <v>28</v>
      </c>
      <c r="B40" s="131" t="s">
        <v>505</v>
      </c>
    </row>
    <row r="41" spans="1:2" ht="14.25" customHeight="1">
      <c r="A41" s="17"/>
      <c r="B41" s="17"/>
    </row>
    <row r="42" spans="1:2" ht="14.25" customHeight="1">
      <c r="A42" s="17"/>
      <c r="B42" s="17"/>
    </row>
    <row r="43" spans="1:2" ht="14.25" customHeight="1">
      <c r="A43" s="17"/>
      <c r="B43" s="17"/>
    </row>
    <row r="44" spans="1:2" ht="14.25" customHeight="1">
      <c r="A44" s="17"/>
      <c r="B44" s="17"/>
    </row>
    <row r="45" spans="1:2" ht="14.25" customHeight="1">
      <c r="A45" s="17"/>
      <c r="B45" s="17"/>
    </row>
    <row r="46" spans="1:2" ht="14.25" customHeight="1">
      <c r="A46" s="17"/>
      <c r="B46" s="17"/>
    </row>
    <row r="47" spans="1:2" ht="14.25" customHeight="1">
      <c r="A47" s="17"/>
      <c r="B47" s="17"/>
    </row>
    <row r="48" spans="1:2" ht="14.25" customHeight="1">
      <c r="A48" s="17"/>
      <c r="B48" s="17"/>
    </row>
    <row r="49" spans="1:2" ht="14.25" customHeight="1">
      <c r="A49" s="17"/>
      <c r="B49" s="17"/>
    </row>
    <row r="50" spans="1:2" ht="14.25" customHeight="1">
      <c r="A50" s="17"/>
      <c r="B50" s="17"/>
    </row>
    <row r="51" spans="1:2" ht="14.25" customHeight="1">
      <c r="A51" s="17"/>
      <c r="B51" s="17"/>
    </row>
    <row r="52" spans="1:2" ht="14.25" customHeight="1">
      <c r="A52" s="17"/>
      <c r="B52" s="17"/>
    </row>
    <row r="53" spans="1:2" ht="14.25" customHeight="1">
      <c r="A53" s="17"/>
      <c r="B53" s="17"/>
    </row>
    <row r="54" spans="1:2" ht="14.25" customHeight="1">
      <c r="A54" s="17"/>
      <c r="B54" s="17"/>
    </row>
    <row r="55" spans="1:2" ht="14.25" customHeight="1">
      <c r="A55" s="17"/>
      <c r="B55" s="17"/>
    </row>
    <row r="56" spans="1:2" ht="14.25" customHeight="1">
      <c r="A56" s="17"/>
      <c r="B56" s="17"/>
    </row>
    <row r="57" spans="1:2" ht="14.25" customHeight="1">
      <c r="A57" s="17"/>
      <c r="B57" s="17"/>
    </row>
    <row r="58" spans="1:2" ht="14.25" customHeight="1">
      <c r="A58" s="17"/>
      <c r="B58" s="17"/>
    </row>
    <row r="59" spans="1:2" ht="14.25" customHeight="1">
      <c r="A59" s="17"/>
      <c r="B59" s="17"/>
    </row>
    <row r="60" spans="1:2" ht="14.25" customHeight="1">
      <c r="A60" s="17"/>
      <c r="B60" s="17"/>
    </row>
    <row r="61" spans="1:2" ht="14.25" customHeight="1">
      <c r="A61" s="17"/>
      <c r="B61" s="17"/>
    </row>
    <row r="62" spans="1:2" ht="14.25" customHeight="1">
      <c r="A62" s="17"/>
      <c r="B62" s="17"/>
    </row>
    <row r="63" spans="1:2" ht="14.25" customHeight="1">
      <c r="A63" s="17"/>
      <c r="B63" s="17"/>
    </row>
    <row r="64" spans="1:2" ht="14.25" customHeight="1">
      <c r="A64" s="17"/>
      <c r="B64" s="17"/>
    </row>
    <row r="65" spans="1:2" ht="14.25" customHeight="1">
      <c r="A65" s="17"/>
      <c r="B65" s="17"/>
    </row>
    <row r="66" spans="1:2" ht="14.25" customHeight="1">
      <c r="A66" s="17"/>
      <c r="B66" s="17"/>
    </row>
    <row r="67" spans="1:2" ht="14.25" customHeight="1">
      <c r="A67" s="17"/>
      <c r="B67" s="17"/>
    </row>
    <row r="68" spans="1:2" ht="14.25" customHeight="1">
      <c r="A68" s="17"/>
      <c r="B68" s="17"/>
    </row>
    <row r="69" spans="1:2" ht="14.25" customHeight="1">
      <c r="A69" s="17"/>
      <c r="B69" s="17"/>
    </row>
    <row r="70" spans="1:2" ht="14.25" customHeight="1">
      <c r="A70" s="17"/>
      <c r="B70" s="17"/>
    </row>
    <row r="71" spans="1:2" ht="14.25" customHeight="1">
      <c r="A71" s="17"/>
      <c r="B71" s="17"/>
    </row>
    <row r="72" spans="1:2" ht="14.25" customHeight="1">
      <c r="A72" s="17"/>
      <c r="B72" s="17"/>
    </row>
    <row r="73" spans="1:2" ht="14.25" customHeight="1">
      <c r="A73" s="17"/>
      <c r="B73" s="17"/>
    </row>
    <row r="74" spans="1:2" ht="14.25" customHeight="1">
      <c r="A74" s="17"/>
      <c r="B74" s="17"/>
    </row>
    <row r="75" spans="1:2" ht="14.25" customHeight="1">
      <c r="A75" s="17"/>
      <c r="B75" s="17"/>
    </row>
    <row r="76" spans="1:2" ht="14.25" customHeight="1">
      <c r="A76" s="17"/>
      <c r="B76" s="17"/>
    </row>
    <row r="77" spans="1:2" ht="14.25" customHeight="1">
      <c r="A77" s="17"/>
      <c r="B77" s="17"/>
    </row>
    <row r="78" spans="1:2" ht="14.25" customHeight="1">
      <c r="A78" s="17"/>
      <c r="B78" s="17"/>
    </row>
    <row r="79" spans="1:2" ht="14.25" customHeight="1">
      <c r="A79" s="17"/>
      <c r="B79" s="17"/>
    </row>
    <row r="80" spans="1:2" ht="14.25" customHeight="1">
      <c r="A80" s="17"/>
      <c r="B80" s="17"/>
    </row>
    <row r="81" spans="1:2" ht="14.25" customHeight="1">
      <c r="A81" s="17"/>
      <c r="B81" s="17"/>
    </row>
    <row r="82" spans="1:2" ht="14.25" customHeight="1">
      <c r="A82" s="17"/>
      <c r="B82" s="17"/>
    </row>
    <row r="83" spans="1:2" ht="14.25" customHeight="1">
      <c r="A83" s="17"/>
      <c r="B83" s="17"/>
    </row>
    <row r="84" spans="1:2" ht="14.25" customHeight="1">
      <c r="A84" s="17"/>
      <c r="B84" s="17"/>
    </row>
    <row r="85" spans="1:2" ht="14.25" customHeight="1">
      <c r="A85" s="17"/>
      <c r="B85" s="17"/>
    </row>
    <row r="86" spans="1:2" ht="14.25" customHeight="1">
      <c r="A86" s="17"/>
      <c r="B86" s="17"/>
    </row>
    <row r="87" spans="1:2" ht="14.25" customHeight="1">
      <c r="A87" s="17"/>
      <c r="B87" s="17"/>
    </row>
    <row r="88" spans="1:2" ht="14.25" customHeight="1">
      <c r="A88" s="17"/>
      <c r="B88" s="17"/>
    </row>
    <row r="89" spans="1:2" ht="14.25" customHeight="1">
      <c r="A89" s="17"/>
      <c r="B89" s="17"/>
    </row>
    <row r="90" spans="1:2" ht="14.25" customHeight="1">
      <c r="A90" s="17"/>
      <c r="B90" s="17"/>
    </row>
    <row r="91" spans="1:2" ht="14.25" customHeight="1">
      <c r="A91" s="17"/>
      <c r="B91" s="17"/>
    </row>
    <row r="92" spans="1:2" ht="14.25" customHeight="1">
      <c r="A92" s="17"/>
      <c r="B92" s="17"/>
    </row>
    <row r="93" spans="1:2" ht="14.25" customHeight="1">
      <c r="A93" s="17"/>
      <c r="B93" s="17"/>
    </row>
    <row r="94" spans="1:2" ht="14.25" customHeight="1">
      <c r="A94" s="17"/>
      <c r="B94" s="17"/>
    </row>
    <row r="95" spans="1:2" ht="14.25" customHeight="1">
      <c r="A95" s="17"/>
      <c r="B95" s="17"/>
    </row>
    <row r="96" spans="1:2" ht="14.25" customHeight="1">
      <c r="A96" s="17"/>
      <c r="B96" s="17"/>
    </row>
    <row r="97" spans="1:2" ht="14.25" customHeight="1">
      <c r="A97" s="17"/>
      <c r="B97" s="17"/>
    </row>
    <row r="98" spans="1:2" ht="14.25" customHeight="1">
      <c r="A98" s="17"/>
      <c r="B98" s="17"/>
    </row>
    <row r="99" spans="1:2" ht="14.25" customHeight="1">
      <c r="A99" s="17"/>
      <c r="B99" s="17"/>
    </row>
    <row r="100" spans="1:2" ht="14.25" customHeight="1">
      <c r="A100" s="17"/>
      <c r="B100" s="17"/>
    </row>
    <row r="101" spans="1:2" ht="14.25" customHeight="1">
      <c r="A101" s="17"/>
      <c r="B101" s="17"/>
    </row>
    <row r="102" spans="1:2" ht="14.25" customHeight="1">
      <c r="A102" s="17"/>
      <c r="B102" s="17"/>
    </row>
    <row r="103" spans="1:2" ht="14.25" customHeight="1">
      <c r="A103" s="17"/>
      <c r="B103" s="17"/>
    </row>
    <row r="104" spans="1:2" ht="14.25" customHeight="1">
      <c r="A104" s="17"/>
      <c r="B104" s="17"/>
    </row>
    <row r="105" spans="1:2" ht="14.25" customHeight="1">
      <c r="A105" s="17"/>
      <c r="B105" s="17"/>
    </row>
    <row r="106" spans="1:2" ht="14.25" customHeight="1">
      <c r="A106" s="17"/>
      <c r="B106" s="17"/>
    </row>
    <row r="107" spans="1:2" ht="14.25" customHeight="1">
      <c r="A107" s="17"/>
      <c r="B107" s="17"/>
    </row>
    <row r="108" spans="1:2" ht="14.25" customHeight="1">
      <c r="A108" s="17"/>
      <c r="B108" s="17"/>
    </row>
    <row r="109" spans="1:2" ht="14.25" customHeight="1">
      <c r="A109" s="17"/>
      <c r="B109" s="17"/>
    </row>
    <row r="110" spans="1:2" ht="14.25" customHeight="1">
      <c r="A110" s="17"/>
      <c r="B110" s="17"/>
    </row>
    <row r="111" spans="1:2" ht="14.25" customHeight="1">
      <c r="A111" s="17"/>
      <c r="B111" s="17"/>
    </row>
    <row r="112" spans="1:2" ht="14.25" customHeight="1">
      <c r="A112" s="17"/>
      <c r="B112" s="17"/>
    </row>
    <row r="113" spans="1:2" ht="14.25" customHeight="1">
      <c r="A113" s="17"/>
      <c r="B113" s="17"/>
    </row>
    <row r="114" spans="1:2" ht="14.25" customHeight="1">
      <c r="A114" s="17"/>
      <c r="B114" s="17"/>
    </row>
    <row r="115" spans="1:2" ht="14.25" customHeight="1">
      <c r="A115" s="17"/>
      <c r="B115" s="17"/>
    </row>
    <row r="116" spans="1:2" ht="14.25" customHeight="1">
      <c r="A116" s="17"/>
      <c r="B116" s="17"/>
    </row>
    <row r="117" spans="1:2" ht="14.25" customHeight="1">
      <c r="A117" s="17"/>
      <c r="B117" s="17"/>
    </row>
    <row r="118" spans="1:2" ht="14.25" customHeight="1">
      <c r="A118" s="17"/>
      <c r="B118" s="17"/>
    </row>
    <row r="119" spans="1:2" ht="14.25" customHeight="1">
      <c r="A119" s="17"/>
      <c r="B119" s="17"/>
    </row>
    <row r="120" spans="1:2" ht="14.25" customHeight="1">
      <c r="A120" s="17"/>
      <c r="B120" s="17"/>
    </row>
    <row r="121" spans="1:2" ht="14.25" customHeight="1">
      <c r="A121" s="17"/>
      <c r="B121" s="17"/>
    </row>
    <row r="122" spans="1:2" ht="14.25" customHeight="1">
      <c r="A122" s="17"/>
      <c r="B122" s="17"/>
    </row>
    <row r="123" spans="1:2" ht="14.25" customHeight="1">
      <c r="A123" s="17"/>
      <c r="B123" s="17"/>
    </row>
    <row r="124" spans="1:2" ht="14.25" customHeight="1">
      <c r="A124" s="17"/>
      <c r="B124" s="17"/>
    </row>
    <row r="125" spans="1:2" ht="14.25" customHeight="1">
      <c r="A125" s="17"/>
      <c r="B125" s="17"/>
    </row>
    <row r="126" spans="1:2" ht="14.25" customHeight="1">
      <c r="A126" s="17"/>
      <c r="B126" s="17"/>
    </row>
    <row r="127" spans="1:2" ht="14.25" customHeight="1">
      <c r="A127" s="17"/>
      <c r="B127" s="17"/>
    </row>
    <row r="128" spans="1:2" ht="14.25" customHeight="1">
      <c r="A128" s="17"/>
      <c r="B128" s="17"/>
    </row>
    <row r="129" spans="1:2" ht="14.25" customHeight="1">
      <c r="A129" s="17"/>
      <c r="B129" s="17"/>
    </row>
    <row r="130" spans="1:2" ht="14.25" customHeight="1">
      <c r="A130" s="17"/>
      <c r="B130" s="17"/>
    </row>
    <row r="131" spans="1:2" ht="14.25" customHeight="1">
      <c r="A131" s="17"/>
      <c r="B131" s="17"/>
    </row>
    <row r="132" spans="1:2" ht="14.25" customHeight="1">
      <c r="A132" s="17"/>
      <c r="B132" s="17"/>
    </row>
    <row r="133" spans="1:2" ht="14.25" customHeight="1">
      <c r="A133" s="17"/>
      <c r="B133" s="17"/>
    </row>
    <row r="134" spans="1:2" ht="14.25" customHeight="1">
      <c r="A134" s="17"/>
      <c r="B134" s="17"/>
    </row>
    <row r="135" spans="1:2" ht="14.25" customHeight="1">
      <c r="A135" s="17"/>
      <c r="B135" s="17"/>
    </row>
    <row r="136" spans="1:2" ht="14.25" customHeight="1">
      <c r="A136" s="17"/>
      <c r="B136" s="17"/>
    </row>
    <row r="137" spans="1:2" ht="14.25" customHeight="1">
      <c r="A137" s="17"/>
      <c r="B137" s="17"/>
    </row>
    <row r="138" spans="1:2" ht="14.25" customHeight="1">
      <c r="A138" s="17"/>
      <c r="B138" s="17"/>
    </row>
    <row r="139" spans="1:2" ht="14.25" customHeight="1">
      <c r="A139" s="17"/>
      <c r="B139" s="17"/>
    </row>
    <row r="140" spans="1:2" ht="14.25" customHeight="1">
      <c r="A140" s="17"/>
      <c r="B140" s="17"/>
    </row>
    <row r="141" spans="1:2" ht="14.25" customHeight="1">
      <c r="A141" s="17"/>
      <c r="B141" s="17"/>
    </row>
    <row r="142" spans="1:2" ht="14.25" customHeight="1">
      <c r="A142" s="17"/>
      <c r="B142" s="17"/>
    </row>
    <row r="143" spans="1:2" ht="14.25" customHeight="1">
      <c r="A143" s="17"/>
      <c r="B143" s="17"/>
    </row>
    <row r="144" spans="1:2" ht="14.25" customHeight="1">
      <c r="A144" s="17"/>
      <c r="B144" s="17"/>
    </row>
    <row r="145" spans="1:2" ht="14.25" customHeight="1">
      <c r="A145" s="17"/>
      <c r="B145" s="17"/>
    </row>
    <row r="146" spans="1:2" ht="14.25" customHeight="1">
      <c r="A146" s="17"/>
      <c r="B146" s="17"/>
    </row>
    <row r="147" spans="1:2" ht="14.25" customHeight="1">
      <c r="A147" s="17"/>
      <c r="B147" s="17"/>
    </row>
    <row r="148" spans="1:2" ht="14.25" customHeight="1">
      <c r="A148" s="17"/>
      <c r="B148" s="17"/>
    </row>
    <row r="149" spans="1:2" ht="14.25" customHeight="1">
      <c r="A149" s="17"/>
      <c r="B149" s="17"/>
    </row>
    <row r="150" spans="1:2" ht="14.25" customHeight="1">
      <c r="A150" s="17"/>
      <c r="B150" s="17"/>
    </row>
    <row r="151" spans="1:2" ht="14.25" customHeight="1">
      <c r="A151" s="17"/>
      <c r="B151" s="17"/>
    </row>
    <row r="152" spans="1:2" ht="14.25" customHeight="1">
      <c r="A152" s="17"/>
      <c r="B152" s="17"/>
    </row>
    <row r="153" spans="1:2" ht="14.25" customHeight="1">
      <c r="A153" s="17"/>
      <c r="B153" s="17"/>
    </row>
    <row r="154" spans="1:2" ht="14.25" customHeight="1">
      <c r="A154" s="17"/>
      <c r="B154" s="17"/>
    </row>
    <row r="155" spans="1:2" ht="14.25" customHeight="1">
      <c r="A155" s="17"/>
      <c r="B155" s="17"/>
    </row>
    <row r="156" spans="1:2" ht="14.25" customHeight="1">
      <c r="A156" s="17"/>
      <c r="B156" s="17"/>
    </row>
    <row r="157" spans="1:2" ht="14.25" customHeight="1">
      <c r="A157" s="17"/>
      <c r="B157" s="17"/>
    </row>
    <row r="158" spans="1:2" ht="14.25" customHeight="1">
      <c r="A158" s="17"/>
      <c r="B158" s="17"/>
    </row>
    <row r="159" spans="1:2" ht="14.25" customHeight="1">
      <c r="A159" s="17"/>
      <c r="B159" s="17"/>
    </row>
    <row r="160" spans="1:2" ht="14.25" customHeight="1">
      <c r="A160" s="17"/>
      <c r="B160" s="17"/>
    </row>
    <row r="161" spans="1:2" ht="14.25" customHeight="1">
      <c r="A161" s="17"/>
      <c r="B161" s="17"/>
    </row>
    <row r="162" spans="1:2" ht="14.25" customHeight="1">
      <c r="A162" s="17"/>
      <c r="B162" s="17"/>
    </row>
    <row r="163" spans="1:2" ht="14.25" customHeight="1">
      <c r="A163" s="17"/>
      <c r="B163" s="17"/>
    </row>
    <row r="164" spans="1:2" ht="14.25" customHeight="1">
      <c r="A164" s="17"/>
      <c r="B164" s="17"/>
    </row>
    <row r="165" spans="1:2" ht="14.25" customHeight="1">
      <c r="A165" s="17"/>
      <c r="B165" s="17"/>
    </row>
    <row r="166" spans="1:2" ht="14.25" customHeight="1">
      <c r="A166" s="17"/>
      <c r="B166" s="17"/>
    </row>
    <row r="167" spans="1:2" ht="14.25" customHeight="1">
      <c r="A167" s="17"/>
      <c r="B167" s="17"/>
    </row>
    <row r="168" spans="1:2" ht="14.25" customHeight="1">
      <c r="A168" s="17"/>
      <c r="B168" s="17"/>
    </row>
    <row r="169" spans="1:2" ht="14.25" customHeight="1">
      <c r="A169" s="17"/>
      <c r="B169" s="17"/>
    </row>
    <row r="170" spans="1:2" ht="14.25" customHeight="1">
      <c r="A170" s="17"/>
      <c r="B170" s="17"/>
    </row>
    <row r="171" spans="1:2" ht="14.25" customHeight="1">
      <c r="A171" s="17"/>
      <c r="B171" s="17"/>
    </row>
    <row r="172" spans="1:2" ht="14.25" customHeight="1">
      <c r="A172" s="17"/>
      <c r="B172" s="17"/>
    </row>
    <row r="173" spans="1:2" ht="14.25" customHeight="1">
      <c r="A173" s="17"/>
      <c r="B173" s="17"/>
    </row>
    <row r="174" spans="1:2" ht="14.25" customHeight="1">
      <c r="A174" s="17"/>
      <c r="B174" s="17"/>
    </row>
    <row r="175" spans="1:2" ht="14.25" customHeight="1">
      <c r="A175" s="17"/>
      <c r="B175" s="17"/>
    </row>
    <row r="176" spans="1:2" ht="14.25" customHeight="1">
      <c r="A176" s="17"/>
      <c r="B176" s="17"/>
    </row>
    <row r="177" spans="1:2" ht="14.25" customHeight="1">
      <c r="A177" s="17"/>
      <c r="B177" s="17"/>
    </row>
    <row r="178" spans="1:2" ht="14.25" customHeight="1">
      <c r="A178" s="17"/>
      <c r="B178" s="17"/>
    </row>
    <row r="179" spans="1:2" ht="14.25" customHeight="1">
      <c r="A179" s="17"/>
      <c r="B179" s="17"/>
    </row>
    <row r="180" spans="1:2" ht="14.25" customHeight="1">
      <c r="A180" s="17"/>
      <c r="B180" s="17"/>
    </row>
    <row r="181" spans="1:2" ht="14.25" customHeight="1">
      <c r="A181" s="17"/>
      <c r="B181" s="17"/>
    </row>
    <row r="182" spans="1:2" ht="14.25" customHeight="1">
      <c r="A182" s="17"/>
      <c r="B182" s="17"/>
    </row>
    <row r="183" spans="1:2" ht="14.25" customHeight="1">
      <c r="A183" s="17"/>
      <c r="B183" s="17"/>
    </row>
    <row r="184" spans="1:2" ht="14.25" customHeight="1">
      <c r="A184" s="17"/>
      <c r="B184" s="17"/>
    </row>
    <row r="185" spans="1:2" ht="14.25" customHeight="1">
      <c r="A185" s="17"/>
      <c r="B185" s="17"/>
    </row>
    <row r="186" spans="1:2" ht="14.25" customHeight="1">
      <c r="A186" s="17"/>
      <c r="B186" s="17"/>
    </row>
    <row r="187" spans="1:2" ht="14.25" customHeight="1">
      <c r="A187" s="17"/>
      <c r="B187" s="17"/>
    </row>
    <row r="188" spans="1:2" ht="14.25" customHeight="1">
      <c r="A188" s="17"/>
      <c r="B188" s="17"/>
    </row>
    <row r="189" spans="1:2" ht="14.25" customHeight="1">
      <c r="A189" s="17"/>
      <c r="B189" s="17"/>
    </row>
    <row r="190" spans="1:2" ht="14.25" customHeight="1">
      <c r="A190" s="17"/>
      <c r="B190" s="17"/>
    </row>
    <row r="191" spans="1:2" ht="14.25" customHeight="1">
      <c r="A191" s="17"/>
      <c r="B191" s="17"/>
    </row>
    <row r="192" spans="1:2" ht="14.25" customHeight="1">
      <c r="A192" s="17"/>
      <c r="B192" s="17"/>
    </row>
    <row r="193" spans="1:2" ht="14.25" customHeight="1">
      <c r="A193" s="17"/>
      <c r="B193" s="17"/>
    </row>
    <row r="194" spans="1:2" ht="14.25" customHeight="1">
      <c r="A194" s="17"/>
      <c r="B194" s="17"/>
    </row>
    <row r="195" spans="1:2" ht="14.25" customHeight="1">
      <c r="A195" s="17"/>
      <c r="B195" s="17"/>
    </row>
    <row r="196" spans="1:2" ht="14.25" customHeight="1">
      <c r="A196" s="17"/>
      <c r="B196" s="17"/>
    </row>
    <row r="197" spans="1:2" ht="14.25" customHeight="1">
      <c r="A197" s="17"/>
      <c r="B197" s="17"/>
    </row>
    <row r="198" spans="1:2" ht="14.25" customHeight="1">
      <c r="A198" s="17"/>
      <c r="B198" s="17"/>
    </row>
    <row r="199" spans="1:2" ht="14.25" customHeight="1">
      <c r="A199" s="17"/>
      <c r="B199" s="17"/>
    </row>
    <row r="200" spans="1:2" ht="14.25" customHeight="1">
      <c r="A200" s="17"/>
      <c r="B200" s="17"/>
    </row>
    <row r="201" spans="1:2" ht="14.25" customHeight="1">
      <c r="A201" s="17"/>
      <c r="B201" s="17"/>
    </row>
    <row r="202" spans="1:2" ht="14.25" customHeight="1">
      <c r="A202" s="17"/>
      <c r="B202" s="17"/>
    </row>
    <row r="203" spans="1:2" ht="14.25" customHeight="1">
      <c r="A203" s="17"/>
      <c r="B203" s="17"/>
    </row>
    <row r="204" spans="1:2" ht="14.25" customHeight="1">
      <c r="A204" s="17"/>
      <c r="B204" s="17"/>
    </row>
    <row r="205" spans="1:2" ht="14.25" customHeight="1">
      <c r="A205" s="17"/>
      <c r="B205" s="17"/>
    </row>
    <row r="206" spans="1:2" ht="14.25" customHeight="1">
      <c r="A206" s="17"/>
      <c r="B206" s="17"/>
    </row>
    <row r="207" spans="1:2" ht="14.25" customHeight="1">
      <c r="A207" s="17"/>
      <c r="B207" s="17"/>
    </row>
    <row r="208" spans="1:2" ht="14.25" customHeight="1">
      <c r="A208" s="17"/>
      <c r="B208" s="17"/>
    </row>
    <row r="209" spans="1:2" ht="14.25" customHeight="1">
      <c r="A209" s="17"/>
      <c r="B209" s="17"/>
    </row>
    <row r="210" spans="1:2" ht="14.25" customHeight="1">
      <c r="A210" s="17"/>
      <c r="B210" s="17"/>
    </row>
    <row r="211" spans="1:2" ht="14.25" customHeight="1">
      <c r="A211" s="17"/>
      <c r="B211" s="17"/>
    </row>
    <row r="212" spans="1:2" ht="14.25" customHeight="1">
      <c r="A212" s="17"/>
      <c r="B212" s="17"/>
    </row>
    <row r="213" spans="1:2" ht="14.25" customHeight="1">
      <c r="A213" s="17"/>
      <c r="B213" s="17"/>
    </row>
    <row r="214" spans="1:2" ht="14.25" customHeight="1">
      <c r="A214" s="17"/>
      <c r="B214" s="17"/>
    </row>
    <row r="215" spans="1:2" ht="14.25" customHeight="1">
      <c r="A215" s="17"/>
      <c r="B215" s="17"/>
    </row>
    <row r="216" spans="1:2" ht="14.25" customHeight="1">
      <c r="A216" s="17"/>
      <c r="B216" s="17"/>
    </row>
    <row r="217" spans="1:2" ht="14.25" customHeight="1">
      <c r="A217" s="17"/>
      <c r="B217" s="17"/>
    </row>
    <row r="218" spans="1:2" ht="14.25" customHeight="1">
      <c r="A218" s="17"/>
      <c r="B218" s="17"/>
    </row>
    <row r="219" spans="1:2" ht="14.25" customHeight="1">
      <c r="A219" s="17"/>
      <c r="B219" s="17"/>
    </row>
    <row r="220" spans="1:2" ht="14.25" customHeight="1">
      <c r="A220" s="17"/>
      <c r="B220" s="17"/>
    </row>
    <row r="221" spans="1:2" ht="14.25" customHeight="1">
      <c r="A221" s="17"/>
      <c r="B221" s="17"/>
    </row>
    <row r="222" spans="1:2" ht="14.25" customHeight="1">
      <c r="A222" s="17"/>
      <c r="B222" s="17"/>
    </row>
    <row r="223" spans="1:2" ht="14.25" customHeight="1">
      <c r="A223" s="17"/>
      <c r="B223" s="17"/>
    </row>
    <row r="224" spans="1:2" ht="14.25" customHeight="1">
      <c r="A224" s="17"/>
      <c r="B224" s="17"/>
    </row>
    <row r="225" spans="1:2" ht="14.25" customHeight="1">
      <c r="A225" s="17"/>
      <c r="B225" s="17"/>
    </row>
    <row r="226" spans="1:2" ht="14.25" customHeight="1">
      <c r="A226" s="17"/>
      <c r="B226" s="17"/>
    </row>
    <row r="227" spans="1:2" ht="14.25" customHeight="1">
      <c r="A227" s="17"/>
      <c r="B227" s="17"/>
    </row>
    <row r="228" spans="1:2" ht="14.25" customHeight="1">
      <c r="A228" s="17"/>
      <c r="B228" s="17"/>
    </row>
    <row r="229" spans="1:2" ht="14.25" customHeight="1">
      <c r="A229" s="17"/>
      <c r="B229" s="17"/>
    </row>
    <row r="230" spans="1:2" ht="14.25" customHeight="1">
      <c r="A230" s="17"/>
      <c r="B230" s="17"/>
    </row>
    <row r="231" spans="1:2" ht="14.25" customHeight="1">
      <c r="A231" s="17"/>
      <c r="B231" s="17"/>
    </row>
    <row r="232" spans="1:2" ht="14.25" customHeight="1">
      <c r="A232" s="17"/>
      <c r="B232" s="17"/>
    </row>
    <row r="233" spans="1:2" ht="14.25" customHeight="1">
      <c r="A233" s="17"/>
      <c r="B233" s="17"/>
    </row>
    <row r="234" spans="1:2" ht="14.25" customHeight="1">
      <c r="A234" s="17"/>
      <c r="B234" s="17"/>
    </row>
    <row r="235" spans="1:2" ht="14.25" customHeight="1">
      <c r="A235" s="17"/>
      <c r="B235" s="17"/>
    </row>
    <row r="236" spans="1:2" ht="14.25" customHeight="1">
      <c r="A236" s="17"/>
      <c r="B236" s="17"/>
    </row>
    <row r="237" spans="1:2" ht="14.25" customHeight="1">
      <c r="A237" s="17"/>
      <c r="B237" s="17"/>
    </row>
    <row r="238" spans="1:2" ht="14.25" customHeight="1">
      <c r="A238" s="17"/>
      <c r="B238" s="17"/>
    </row>
    <row r="239" spans="1:2" ht="14.25" customHeight="1">
      <c r="A239" s="17"/>
      <c r="B239" s="17"/>
    </row>
    <row r="240" spans="1:2" ht="14.25" customHeight="1">
      <c r="A240" s="17"/>
      <c r="B240" s="17"/>
    </row>
    <row r="241" spans="1:2" ht="14.25" customHeight="1">
      <c r="A241" s="17"/>
      <c r="B241" s="17"/>
    </row>
    <row r="242" spans="1:2" ht="14.25" customHeight="1">
      <c r="A242" s="17"/>
      <c r="B242" s="17"/>
    </row>
    <row r="243" spans="1:2" ht="14.25" customHeight="1">
      <c r="A243" s="17"/>
      <c r="B243" s="17"/>
    </row>
    <row r="244" spans="1:2" ht="14.25" customHeight="1">
      <c r="A244" s="17"/>
      <c r="B244" s="17"/>
    </row>
    <row r="245" spans="1:2" ht="14.25" customHeight="1">
      <c r="A245" s="17"/>
      <c r="B245" s="17"/>
    </row>
    <row r="246" spans="1:2" ht="14.25" customHeight="1">
      <c r="A246" s="17"/>
      <c r="B246" s="17"/>
    </row>
    <row r="247" spans="1:2" ht="14.25" customHeight="1">
      <c r="A247" s="17"/>
      <c r="B247" s="17"/>
    </row>
    <row r="248" spans="1:2" ht="14.25" customHeight="1">
      <c r="A248" s="17"/>
      <c r="B248" s="17"/>
    </row>
    <row r="249" spans="1:2" ht="14.25" customHeight="1">
      <c r="A249" s="17"/>
      <c r="B249" s="17"/>
    </row>
    <row r="250" spans="1:2" ht="14.25" customHeight="1">
      <c r="A250" s="17"/>
      <c r="B250" s="17"/>
    </row>
    <row r="251" spans="1:2" ht="14.25" customHeight="1">
      <c r="A251" s="17"/>
      <c r="B251" s="17"/>
    </row>
    <row r="252" spans="1:2" ht="14.25" customHeight="1">
      <c r="A252" s="17"/>
      <c r="B252" s="17"/>
    </row>
    <row r="253" spans="1:2" ht="14.25" customHeight="1">
      <c r="A253" s="17"/>
      <c r="B253" s="17"/>
    </row>
    <row r="254" spans="1:2" ht="14.25" customHeight="1">
      <c r="A254" s="17"/>
      <c r="B254" s="17"/>
    </row>
    <row r="255" spans="1:2" ht="14.25" customHeight="1">
      <c r="A255" s="17"/>
      <c r="B255" s="17"/>
    </row>
    <row r="256" spans="1:2" ht="14.25" customHeight="1">
      <c r="A256" s="17"/>
      <c r="B256" s="17"/>
    </row>
    <row r="257" spans="1:2" ht="14.25" customHeight="1">
      <c r="A257" s="17"/>
      <c r="B257" s="17"/>
    </row>
    <row r="258" spans="1:2" ht="14.25" customHeight="1">
      <c r="A258" s="17"/>
      <c r="B258" s="17"/>
    </row>
    <row r="259" spans="1:2" ht="14.25" customHeight="1">
      <c r="A259" s="17"/>
      <c r="B259" s="17"/>
    </row>
    <row r="260" spans="1:2" ht="14.25" customHeight="1">
      <c r="A260" s="17"/>
      <c r="B260" s="17"/>
    </row>
    <row r="261" spans="1:2" ht="14.25" customHeight="1">
      <c r="A261" s="17"/>
      <c r="B261" s="17"/>
    </row>
    <row r="262" spans="1:2" ht="14.25" customHeight="1">
      <c r="A262" s="17"/>
      <c r="B262" s="17"/>
    </row>
    <row r="263" spans="1:2" ht="14.25" customHeight="1">
      <c r="A263" s="17"/>
      <c r="B263" s="17"/>
    </row>
    <row r="264" spans="1:2" ht="14.25" customHeight="1">
      <c r="A264" s="17"/>
      <c r="B264" s="17"/>
    </row>
    <row r="265" spans="1:2" ht="14.25" customHeight="1">
      <c r="A265" s="17"/>
      <c r="B265" s="17"/>
    </row>
    <row r="266" spans="1:2" ht="14.25" customHeight="1">
      <c r="A266" s="17"/>
      <c r="B266" s="17"/>
    </row>
    <row r="267" spans="1:2" ht="14.25" customHeight="1">
      <c r="A267" s="17"/>
      <c r="B267" s="17"/>
    </row>
    <row r="268" spans="1:2" ht="14.25" customHeight="1">
      <c r="A268" s="17"/>
      <c r="B268" s="17"/>
    </row>
    <row r="269" spans="1:2" ht="14.25" customHeight="1">
      <c r="A269" s="17"/>
      <c r="B269" s="17"/>
    </row>
    <row r="270" spans="1:2" ht="14.25" customHeight="1">
      <c r="A270" s="17"/>
      <c r="B270" s="17"/>
    </row>
    <row r="271" spans="1:2" ht="14.25" customHeight="1">
      <c r="A271" s="17"/>
      <c r="B271" s="17"/>
    </row>
    <row r="272" spans="1:2" ht="14.25" customHeight="1">
      <c r="A272" s="17"/>
      <c r="B272" s="17"/>
    </row>
    <row r="273" spans="1:2" ht="14.25" customHeight="1">
      <c r="A273" s="17"/>
      <c r="B273" s="17"/>
    </row>
    <row r="274" spans="1:2" ht="14.25" customHeight="1">
      <c r="A274" s="17"/>
      <c r="B274" s="17"/>
    </row>
    <row r="275" spans="1:2" ht="14.25" customHeight="1">
      <c r="A275" s="17"/>
      <c r="B275" s="17"/>
    </row>
    <row r="276" spans="1:2" ht="14.25" customHeight="1">
      <c r="A276" s="17"/>
      <c r="B276" s="17"/>
    </row>
    <row r="277" spans="1:2" ht="14.25" customHeight="1">
      <c r="A277" s="17"/>
      <c r="B277" s="17"/>
    </row>
    <row r="278" spans="1:2" ht="14.25" customHeight="1">
      <c r="A278" s="17"/>
      <c r="B278" s="17"/>
    </row>
    <row r="279" spans="1:2" ht="14.25" customHeight="1">
      <c r="A279" s="17"/>
      <c r="B279" s="17"/>
    </row>
    <row r="280" spans="1:2" ht="14.25" customHeight="1">
      <c r="A280" s="17"/>
      <c r="B280" s="17"/>
    </row>
    <row r="281" spans="1:2" ht="14.25" customHeight="1">
      <c r="A281" s="17"/>
      <c r="B281" s="17"/>
    </row>
    <row r="282" spans="1:2" ht="14.25" customHeight="1">
      <c r="A282" s="17"/>
      <c r="B282" s="17"/>
    </row>
    <row r="283" spans="1:2" ht="14.25" customHeight="1">
      <c r="A283" s="17"/>
      <c r="B283" s="17"/>
    </row>
    <row r="284" spans="1:2" ht="14.25" customHeight="1">
      <c r="A284" s="17"/>
      <c r="B284" s="17"/>
    </row>
    <row r="285" spans="1:2" ht="14.25" customHeight="1">
      <c r="A285" s="17"/>
      <c r="B285" s="17"/>
    </row>
    <row r="286" spans="1:2" ht="14.25" customHeight="1">
      <c r="A286" s="17"/>
      <c r="B286" s="17"/>
    </row>
    <row r="287" spans="1:2" ht="14.25" customHeight="1">
      <c r="A287" s="17"/>
      <c r="B287" s="17"/>
    </row>
    <row r="288" spans="1:2" ht="14.25" customHeight="1">
      <c r="A288" s="17"/>
      <c r="B288" s="17"/>
    </row>
    <row r="289" spans="1:2" ht="14.25" customHeight="1">
      <c r="A289" s="17"/>
      <c r="B289" s="17"/>
    </row>
    <row r="290" spans="1:2" ht="14.25" customHeight="1">
      <c r="A290" s="17"/>
      <c r="B290" s="17"/>
    </row>
    <row r="291" spans="1:2" ht="14.25" customHeight="1">
      <c r="A291" s="17"/>
      <c r="B291" s="17"/>
    </row>
    <row r="292" spans="1:2" ht="14.25" customHeight="1">
      <c r="A292" s="17"/>
      <c r="B292" s="17"/>
    </row>
    <row r="293" spans="1:2" ht="14.25" customHeight="1">
      <c r="A293" s="17"/>
      <c r="B293" s="17"/>
    </row>
    <row r="294" spans="1:2" ht="14.25" customHeight="1">
      <c r="A294" s="17"/>
      <c r="B294" s="17"/>
    </row>
    <row r="295" spans="1:2" ht="14.25" customHeight="1">
      <c r="A295" s="17"/>
      <c r="B295" s="17"/>
    </row>
    <row r="296" spans="1:2" ht="14.25" customHeight="1">
      <c r="A296" s="17"/>
      <c r="B296" s="17"/>
    </row>
    <row r="297" spans="1:2" ht="14.25" customHeight="1">
      <c r="A297" s="17"/>
      <c r="B297" s="17"/>
    </row>
    <row r="298" spans="1:2" ht="14.25" customHeight="1">
      <c r="A298" s="17"/>
      <c r="B298" s="17"/>
    </row>
    <row r="299" spans="1:2" ht="14.25" customHeight="1">
      <c r="A299" s="17"/>
      <c r="B299" s="17"/>
    </row>
    <row r="300" spans="1:2" ht="14.25" customHeight="1">
      <c r="A300" s="17"/>
      <c r="B300" s="17"/>
    </row>
    <row r="301" spans="1:2" ht="14.25" customHeight="1">
      <c r="A301" s="17"/>
      <c r="B301" s="17"/>
    </row>
    <row r="302" spans="1:2" ht="14.25" customHeight="1">
      <c r="A302" s="17"/>
      <c r="B302" s="17"/>
    </row>
    <row r="303" spans="1:2" ht="14.25" customHeight="1">
      <c r="A303" s="17"/>
      <c r="B303" s="17"/>
    </row>
    <row r="304" spans="1:2" ht="14.25" customHeight="1">
      <c r="A304" s="17"/>
      <c r="B304" s="17"/>
    </row>
    <row r="305" spans="1:2" ht="14.25" customHeight="1">
      <c r="A305" s="17"/>
      <c r="B305" s="17"/>
    </row>
    <row r="306" spans="1:2" ht="14.25" customHeight="1">
      <c r="A306" s="17"/>
      <c r="B306" s="17"/>
    </row>
    <row r="307" spans="1:2" ht="14.25" customHeight="1">
      <c r="A307" s="17"/>
      <c r="B307" s="17"/>
    </row>
    <row r="308" spans="1:2" ht="14.25" customHeight="1">
      <c r="A308" s="17"/>
      <c r="B308" s="17"/>
    </row>
    <row r="309" spans="1:2" ht="14.25" customHeight="1">
      <c r="A309" s="17"/>
      <c r="B309" s="17"/>
    </row>
    <row r="310" spans="1:2" ht="14.25" customHeight="1">
      <c r="A310" s="17"/>
      <c r="B310" s="17"/>
    </row>
    <row r="311" spans="1:2" ht="14.25" customHeight="1">
      <c r="A311" s="17"/>
      <c r="B311" s="17"/>
    </row>
    <row r="312" spans="1:2" ht="14.25" customHeight="1">
      <c r="A312" s="17"/>
      <c r="B312" s="17"/>
    </row>
    <row r="313" spans="1:2" ht="14.25" customHeight="1">
      <c r="A313" s="17"/>
      <c r="B313" s="17"/>
    </row>
    <row r="314" spans="1:2" ht="14.25" customHeight="1">
      <c r="A314" s="17"/>
      <c r="B314" s="17"/>
    </row>
    <row r="315" spans="1:2" ht="14.25" customHeight="1">
      <c r="A315" s="17"/>
      <c r="B315" s="17"/>
    </row>
    <row r="316" spans="1:2" ht="14.25" customHeight="1">
      <c r="A316" s="17"/>
      <c r="B316" s="17"/>
    </row>
    <row r="317" spans="1:2" ht="14.25" customHeight="1">
      <c r="A317" s="17"/>
      <c r="B317" s="17"/>
    </row>
    <row r="318" spans="1:2" ht="14.25" customHeight="1">
      <c r="A318" s="17"/>
      <c r="B318" s="17"/>
    </row>
    <row r="319" spans="1:2" ht="14.25" customHeight="1">
      <c r="A319" s="17"/>
      <c r="B319" s="17"/>
    </row>
    <row r="320" spans="1:2" ht="14.25" customHeight="1">
      <c r="A320" s="17"/>
      <c r="B320" s="17"/>
    </row>
    <row r="321" spans="1:2" ht="14.25" customHeight="1">
      <c r="A321" s="17"/>
      <c r="B321" s="17"/>
    </row>
    <row r="322" spans="1:2" ht="14.25" customHeight="1">
      <c r="A322" s="17"/>
      <c r="B322" s="17"/>
    </row>
    <row r="323" spans="1:2" ht="14.25" customHeight="1">
      <c r="A323" s="17"/>
      <c r="B323" s="17"/>
    </row>
    <row r="324" spans="1:2" ht="14.25" customHeight="1">
      <c r="A324" s="17"/>
      <c r="B324" s="17"/>
    </row>
    <row r="325" spans="1:2" ht="14.25" customHeight="1">
      <c r="A325" s="17"/>
      <c r="B325" s="17"/>
    </row>
    <row r="326" spans="1:2" ht="14.25" customHeight="1">
      <c r="A326" s="17"/>
      <c r="B326" s="17"/>
    </row>
    <row r="327" spans="1:2" ht="14.25" customHeight="1">
      <c r="A327" s="17"/>
      <c r="B327" s="17"/>
    </row>
    <row r="328" spans="1:2" ht="14.25" customHeight="1">
      <c r="A328" s="17"/>
      <c r="B328" s="17"/>
    </row>
  </sheetData>
  <mergeCells count="2">
    <mergeCell ref="A2:A9"/>
    <mergeCell ref="A35:A39"/>
  </mergeCells>
  <phoneticPr fontId="3" type="noConversion"/>
  <pageMargins left="0.74803149606299213" right="0.32" top="0.32" bottom="0.15" header="0.11" footer="0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График</vt:lpstr>
      <vt:lpstr>План (2)</vt:lpstr>
      <vt:lpstr>Учебные помещения</vt:lpstr>
      <vt:lpstr>Пояснения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</dc:creator>
  <cp:lastModifiedBy>Admin</cp:lastModifiedBy>
  <cp:lastPrinted>2021-04-27T06:35:57Z</cp:lastPrinted>
  <dcterms:created xsi:type="dcterms:W3CDTF">2011-05-05T04:03:53Z</dcterms:created>
  <dcterms:modified xsi:type="dcterms:W3CDTF">2022-02-09T05:25:20Z</dcterms:modified>
</cp:coreProperties>
</file>